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ognoza" sheetId="1" r:id="rId1"/>
  </sheets>
  <definedNames>
    <definedName name="_xlnm.Print_Area_1">'Prognoza'!$A$1:$G$73</definedName>
    <definedName name="_xlnm.Print_Titles_1">"prognoza" "#ODWOŁANIE$5:5"</definedName>
    <definedName name="_xlnm.Print_Area" localSheetId="0">'Prognoza'!$A$1:$R$69</definedName>
  </definedNames>
  <calcPr fullCalcOnLoad="1"/>
</workbook>
</file>

<file path=xl/sharedStrings.xml><?xml version="1.0" encoding="utf-8"?>
<sst xmlns="http://schemas.openxmlformats.org/spreadsheetml/2006/main" count="69" uniqueCount="69">
  <si>
    <r>
      <t xml:space="preserve">_________________________________________
        </t>
    </r>
    <r>
      <rPr>
        <i/>
        <sz val="8"/>
        <rFont val="Arial CE"/>
        <family val="2"/>
      </rPr>
      <t>(pieczęć  j.s.t.)</t>
    </r>
  </si>
  <si>
    <t>Prognoza łącznej kwoty długu publicznego
 Gminy Pyrzyce
na lata 2010 - 2020</t>
  </si>
  <si>
    <t xml:space="preserve">  w zł  </t>
  </si>
  <si>
    <t>Lp.</t>
  </si>
  <si>
    <t>Wyszczególnienie</t>
  </si>
  <si>
    <t>Wykonanie</t>
  </si>
  <si>
    <t>Przewidywane wykonanie</t>
  </si>
  <si>
    <t>2008 r.</t>
  </si>
  <si>
    <r>
      <t xml:space="preserve">A. DOCHODY </t>
    </r>
    <r>
      <rPr>
        <sz val="10"/>
        <rFont val="Arial CE"/>
        <family val="2"/>
      </rPr>
      <t xml:space="preserve">(A1+A2)  </t>
    </r>
    <r>
      <rPr>
        <b/>
        <sz val="13"/>
        <rFont val="Arial CE"/>
        <family val="2"/>
      </rPr>
      <t>Dog</t>
    </r>
  </si>
  <si>
    <r>
      <t xml:space="preserve">A1. Dochody bieżące  </t>
    </r>
    <r>
      <rPr>
        <b/>
        <sz val="12"/>
        <rFont val="Arial CE"/>
        <family val="2"/>
      </rPr>
      <t>(Db)</t>
    </r>
  </si>
  <si>
    <t>A2. Dochody majątkowe</t>
  </si>
  <si>
    <r>
      <t xml:space="preserve">       w tym ze sprzedaży majątku   </t>
    </r>
    <r>
      <rPr>
        <b/>
        <sz val="12"/>
        <rFont val="Arial CE"/>
        <family val="2"/>
      </rPr>
      <t>(Sm)</t>
    </r>
  </si>
  <si>
    <r>
      <t xml:space="preserve">B. WYDATKI  </t>
    </r>
    <r>
      <rPr>
        <sz val="10"/>
        <rFont val="Arial CE"/>
        <family val="2"/>
      </rPr>
      <t>(B1+B2)</t>
    </r>
  </si>
  <si>
    <r>
      <t xml:space="preserve">B1. Wydatki bieżące     </t>
    </r>
    <r>
      <rPr>
        <b/>
        <sz val="12"/>
        <rFont val="Arial CE"/>
        <family val="2"/>
      </rPr>
      <t>(Wb)</t>
    </r>
  </si>
  <si>
    <t>B2. Wydatki majątkowe</t>
  </si>
  <si>
    <t>C. NADWYŻKA / DEFICYT (A-B)</t>
  </si>
  <si>
    <t>D. FINANSOWANIE (D1-D2)</t>
  </si>
  <si>
    <r>
      <t xml:space="preserve">D1. Przychody ogółem 
    </t>
    </r>
    <r>
      <rPr>
        <b/>
        <sz val="12"/>
        <rFont val="Arial CE"/>
        <family val="2"/>
      </rPr>
      <t xml:space="preserve">   </t>
    </r>
    <r>
      <rPr>
        <sz val="12"/>
        <rFont val="Arial CE"/>
        <family val="2"/>
      </rPr>
      <t>z tego:</t>
    </r>
  </si>
  <si>
    <t>D11. kredyty
 w tym:</t>
  </si>
  <si>
    <t xml:space="preserve">      D111. zaciągnięte w związku z umową zawartą z podmiotem 
                dysponującym środkami, o których mowa w art. 5 ust. 3 ufp</t>
  </si>
  <si>
    <t>D12. pożyczki
w tym:</t>
  </si>
  <si>
    <t xml:space="preserve">      D121. zaciągnięte w związku z umową zawartą z podmiotem 
                dysponującym środkami, o których mowa w art. 5 ust. 3 ufp</t>
  </si>
  <si>
    <t>D13. spłata pożyczek udzielonych</t>
  </si>
  <si>
    <t>D14. nadwyżka z lat ubiegłych
w tym:</t>
  </si>
  <si>
    <t xml:space="preserve">     D141. środki na pokrycie deficytu</t>
  </si>
  <si>
    <t>D15. obligacje jednostek samorządowych 
        oraz związków komunalnych
w tym:</t>
  </si>
  <si>
    <t xml:space="preserve">     D151. wyemitowane w związku z umową zawartą z podmiotem 
              dysponującym środkami, o których mowa w art. 5 ust. 3 ufp</t>
  </si>
  <si>
    <t>D16. prywatyzacja majątku jst</t>
  </si>
  <si>
    <t>D17. inne źródła
w tym:</t>
  </si>
  <si>
    <t xml:space="preserve">       D171. środki na pokrycie deficytu</t>
  </si>
  <si>
    <r>
      <t xml:space="preserve">D2. Rozchody ogółem 
 </t>
    </r>
    <r>
      <rPr>
        <b/>
        <sz val="12"/>
        <rFont val="Arial CE"/>
        <family val="2"/>
      </rPr>
      <t xml:space="preserve">      z tego:</t>
    </r>
  </si>
  <si>
    <t>D21. spłaty kredytów
 w tym:</t>
  </si>
  <si>
    <t xml:space="preserve">      D211. zaciągniętych w związku z umową zawartą z podmiotem 
                dysponującym środkami, o których mowa w art. 5 ust. 3 ufp</t>
  </si>
  <si>
    <t>D22. spłaty pożyczek
w tym:</t>
  </si>
  <si>
    <t xml:space="preserve">      D221. zaciągniętych w związku z umową zawartą z podmiotem 
                dysponującym środkami, o których mowa w art. 5 ust. 3 ufp</t>
  </si>
  <si>
    <t>D23. pożyczki (udzielone)</t>
  </si>
  <si>
    <t>D24. lokaty w bankach</t>
  </si>
  <si>
    <t>D25. wykup obligacji samorządowych
w tym:</t>
  </si>
  <si>
    <t xml:space="preserve">      D251. wyemitowanych w związku z umową zawartą z podmiotem 
               dysponującym środkami, o których mowa w art. 5 ust. 3 ufp.</t>
  </si>
  <si>
    <t>D26. inne cele</t>
  </si>
  <si>
    <t>E. Umorzenie pożyczki</t>
  </si>
  <si>
    <r>
      <t xml:space="preserve">F. DŁUG NA KONIEC ROKU
          </t>
    </r>
    <r>
      <rPr>
        <b/>
        <sz val="11"/>
        <rFont val="Arial CE"/>
        <family val="2"/>
      </rPr>
      <t>(1+2+3+4+5+6):</t>
    </r>
  </si>
  <si>
    <t xml:space="preserve"> 1) wyemitowane papiery wartościowe, </t>
  </si>
  <si>
    <t xml:space="preserve"> 2) zaciągnięte kredyty,</t>
  </si>
  <si>
    <t xml:space="preserve"> 3) zaciągnięte pożyczki,</t>
  </si>
  <si>
    <r>
      <t xml:space="preserve"> 4) przyjęte depozyty</t>
    </r>
    <r>
      <rPr>
        <b/>
        <vertAlign val="superscript"/>
        <sz val="12"/>
        <rFont val="Arial CE"/>
        <family val="2"/>
      </rPr>
      <t>2)</t>
    </r>
    <r>
      <rPr>
        <b/>
        <sz val="12"/>
        <rFont val="Arial CE"/>
        <family val="2"/>
      </rPr>
      <t>,</t>
    </r>
  </si>
  <si>
    <t xml:space="preserve"> 5) wymagalne zobowiązania
w tym:</t>
  </si>
  <si>
    <t xml:space="preserve">   a) wynikające z ustaw i orzeczeń sądów
        lub ostatecznych decyzji administracyjnych,</t>
  </si>
  <si>
    <t xml:space="preserve">   b) uznane za bezsporne przez właściwą jednostkę
       sektora finansów publicznych, będącą dłużnikiem</t>
  </si>
  <si>
    <r>
      <t xml:space="preserve"> 6) zobowiązania związane z umową 
     zawartą z podmiotem dysponującym środkami, 
     o których mowa w art. 5 ust. 3 ufp </t>
    </r>
    <r>
      <rPr>
        <sz val="12"/>
        <rFont val="Arial CE"/>
        <family val="2"/>
      </rPr>
      <t>(a+b+c):</t>
    </r>
    <r>
      <rPr>
        <b/>
        <sz val="12"/>
        <rFont val="Arial CE"/>
        <family val="2"/>
      </rPr>
      <t xml:space="preserve">   </t>
    </r>
  </si>
  <si>
    <t xml:space="preserve">      a) kredyty,</t>
  </si>
  <si>
    <t xml:space="preserve">      b) pożyczki,</t>
  </si>
  <si>
    <t xml:space="preserve">      c) emitowane papiery wartościowe.</t>
  </si>
  <si>
    <r>
      <t>G. Wska</t>
    </r>
    <r>
      <rPr>
        <b/>
        <sz val="13"/>
        <rFont val="Arial"/>
        <family val="2"/>
      </rPr>
      <t>ź</t>
    </r>
    <r>
      <rPr>
        <b/>
        <sz val="13"/>
        <rFont val="Arial CE"/>
        <family val="2"/>
      </rPr>
      <t>nik łącznego d</t>
    </r>
    <r>
      <rPr>
        <b/>
        <sz val="13"/>
        <rFont val="Arial"/>
        <family val="2"/>
      </rPr>
      <t>ł</t>
    </r>
    <r>
      <rPr>
        <b/>
        <sz val="13"/>
        <rFont val="Arial CE"/>
        <family val="2"/>
      </rPr>
      <t xml:space="preserve">ugu do dochodu 
  </t>
    </r>
    <r>
      <rPr>
        <b/>
        <sz val="11"/>
        <rFont val="Arial CE"/>
        <family val="2"/>
      </rPr>
      <t xml:space="preserve">   (poz.34</t>
    </r>
    <r>
      <rPr>
        <b/>
        <sz val="13"/>
        <rFont val="Arial CE"/>
        <family val="2"/>
      </rPr>
      <t xml:space="preserve"> / poz.1) %</t>
    </r>
  </si>
  <si>
    <r>
      <t>G1. Wska</t>
    </r>
    <r>
      <rPr>
        <b/>
        <sz val="13"/>
        <rFont val="Arial"/>
        <family val="2"/>
      </rPr>
      <t>ź</t>
    </r>
    <r>
      <rPr>
        <b/>
        <sz val="13"/>
        <rFont val="Arial CE"/>
        <family val="2"/>
      </rPr>
      <t>nik d</t>
    </r>
    <r>
      <rPr>
        <b/>
        <sz val="13"/>
        <rFont val="Arial"/>
        <family val="2"/>
      </rPr>
      <t>ł</t>
    </r>
    <r>
      <rPr>
        <b/>
        <sz val="13"/>
        <rFont val="Arial CE"/>
        <family val="2"/>
      </rPr>
      <t xml:space="preserve">ugu do dochodu </t>
    </r>
    <r>
      <rPr>
        <i/>
        <sz val="11"/>
        <rFont val="Arial CE"/>
        <family val="2"/>
      </rPr>
      <t xml:space="preserve">(bez poz. 42)
</t>
    </r>
    <r>
      <rPr>
        <b/>
        <sz val="11"/>
        <rFont val="Arial CE"/>
        <family val="2"/>
      </rPr>
      <t xml:space="preserve">     ((poz.34 (-) poz. 42) / poz.1) %</t>
    </r>
  </si>
  <si>
    <r>
      <t xml:space="preserve">H. OBCIĄŻENIE ROCZNE BUDŻETU
   z tytułu spłaty zadłużenia </t>
    </r>
    <r>
      <rPr>
        <b/>
        <sz val="11"/>
        <rFont val="Arial CE"/>
        <family val="2"/>
      </rPr>
      <t>(1+2+3+4+5+6):</t>
    </r>
  </si>
  <si>
    <r>
      <t xml:space="preserve"> 1)  spłaty rat kredytów</t>
    </r>
    <r>
      <rPr>
        <b/>
        <sz val="11"/>
        <rFont val="Arial CE"/>
        <family val="2"/>
      </rPr>
      <t xml:space="preserve"> (art.82 ust.1 pkt 2 i 3 ufp)</t>
    </r>
    <r>
      <rPr>
        <b/>
        <sz val="12"/>
        <rFont val="Arial CE"/>
        <family val="2"/>
      </rPr>
      <t xml:space="preserve"> z odsetkami,</t>
    </r>
  </si>
  <si>
    <r>
      <t xml:space="preserve"> 2)  spłaty rat pożyczek </t>
    </r>
    <r>
      <rPr>
        <b/>
        <sz val="11"/>
        <rFont val="Arial CE"/>
        <family val="2"/>
      </rPr>
      <t>(art.82 ust.1 pkt 2 i 3 ufp)</t>
    </r>
    <r>
      <rPr>
        <b/>
        <sz val="12"/>
        <rFont val="Arial CE"/>
        <family val="2"/>
      </rPr>
      <t xml:space="preserve"> z odsetkami,</t>
    </r>
  </si>
  <si>
    <t xml:space="preserve"> 3) potenc. spłaty udzielonych poręczeń
     z należnymi odsetkami,</t>
  </si>
  <si>
    <r>
      <t xml:space="preserve"> 4) wykup papierów wartościowych wyemitowanych 
     przez j.s.t. </t>
    </r>
    <r>
      <rPr>
        <sz val="12"/>
        <rFont val="Arial CE"/>
        <family val="2"/>
      </rPr>
      <t>(art.82 ust.1 pkt 2 i 3 ufp)</t>
    </r>
    <r>
      <rPr>
        <b/>
        <sz val="12"/>
        <rFont val="Arial CE"/>
        <family val="2"/>
      </rPr>
      <t>, 
     z należnymi odsetkami i dyskontem,</t>
    </r>
  </si>
  <si>
    <t xml:space="preserve"> 5) odsetki od kredytów i pożyczek oraz odsetki 
    i dyskonto od papierów wart. wyemitowanych 
    przez jst (art.82 ust.1 pkt 1 ufp),</t>
  </si>
  <si>
    <r>
      <t xml:space="preserve"> 6) spłaty zobowiązań związanych z umową 
      zawartą z podmiotem dysponującym środkami, 
      o których mowa w art. 5 ust. 3 ufp </t>
    </r>
    <r>
      <rPr>
        <sz val="12"/>
        <rFont val="Arial CE"/>
        <family val="2"/>
      </rPr>
      <t>(a+b+c+d):</t>
    </r>
  </si>
  <si>
    <t xml:space="preserve">     a) spłaty rat kredytów z odsetkami,</t>
  </si>
  <si>
    <t xml:space="preserve">     b) spłaty rat pożyczek z odsetkami,</t>
  </si>
  <si>
    <t xml:space="preserve">     c) wykup papierów wartościowych z odsetkami i dyskontem,</t>
  </si>
  <si>
    <t xml:space="preserve">     d) potencjalne spłaty poręczeń i gwarancji udzielonych 
        samorządowym osobom prawnym realizującym zadania jst</t>
  </si>
  <si>
    <r>
      <t xml:space="preserve">I. Wskaźnik rocznej spłaty łącznego zadłużenia  
    do dochodu </t>
    </r>
    <r>
      <rPr>
        <b/>
        <sz val="12"/>
        <rFont val="Arial CE"/>
        <family val="2"/>
      </rPr>
      <t xml:space="preserve"> (poz.45 / poz.1) %</t>
    </r>
  </si>
  <si>
    <r>
      <t xml:space="preserve">I1. Wskaźnik rocznej spłaty zadłużenia do 
     dochodu </t>
    </r>
    <r>
      <rPr>
        <i/>
        <sz val="12"/>
        <rFont val="Arial CE"/>
        <family val="2"/>
      </rPr>
      <t>(bez poz. 51)</t>
    </r>
    <r>
      <rPr>
        <b/>
        <sz val="12"/>
        <rFont val="Arial CE"/>
        <family val="2"/>
      </rPr>
      <t xml:space="preserve"> ((poz.45 (-) poz. 51) / poz.1) %</t>
    </r>
  </si>
  <si>
    <r>
      <t>1)</t>
    </r>
    <r>
      <rPr>
        <sz val="10"/>
        <rFont val="Arial CE"/>
        <family val="2"/>
      </rPr>
      <t xml:space="preserve">  - podać dane na poszczególne lata objęte spłatą całego zadłużenia
</t>
    </r>
    <r>
      <rPr>
        <vertAlign val="superscript"/>
        <sz val="10"/>
        <rFont val="Arial CE"/>
        <family val="2"/>
      </rPr>
      <t xml:space="preserve">2) </t>
    </r>
    <r>
      <rPr>
        <sz val="10"/>
        <rFont val="Arial CE"/>
        <family val="2"/>
      </rPr>
      <t xml:space="preserve"> -  depozyty przyjęte do budżetu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</si>
</sst>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2"/>
    </font>
    <font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8"/>
      <name val="Arial"/>
      <family val="2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b/>
      <sz val="16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2"/>
    </font>
    <font>
      <sz val="12"/>
      <name val="Arial CE"/>
      <family val="2"/>
    </font>
    <font>
      <b/>
      <sz val="13"/>
      <color indexed="8"/>
      <name val="Arial CE"/>
      <family val="2"/>
    </font>
    <font>
      <sz val="13"/>
      <name val="Arial CE"/>
      <family val="2"/>
    </font>
    <font>
      <sz val="12"/>
      <color indexed="8"/>
      <name val="Arial CE"/>
      <family val="2"/>
    </font>
    <font>
      <b/>
      <sz val="11"/>
      <name val="Arial CE"/>
      <family val="2"/>
    </font>
    <font>
      <b/>
      <vertAlign val="superscript"/>
      <sz val="12"/>
      <name val="Arial CE"/>
      <family val="2"/>
    </font>
    <font>
      <b/>
      <sz val="13"/>
      <name val="Arial"/>
      <family val="2"/>
    </font>
    <font>
      <i/>
      <sz val="11"/>
      <name val="Arial CE"/>
      <family val="2"/>
    </font>
    <font>
      <i/>
      <sz val="12"/>
      <name val="Arial CE"/>
      <family val="2"/>
    </font>
    <font>
      <vertAlign val="superscript"/>
      <sz val="10"/>
      <name val="Arial CE"/>
      <family val="2"/>
    </font>
    <font>
      <sz val="10"/>
      <color indexed="13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18" applyFont="1" applyAlignment="1">
      <alignment horizontal="center"/>
      <protection/>
    </xf>
    <xf numFmtId="0" fontId="1" fillId="0" borderId="0" xfId="18">
      <alignment/>
      <protection/>
    </xf>
    <xf numFmtId="0" fontId="2" fillId="0" borderId="0" xfId="17" applyFont="1" applyAlignment="1">
      <alignment horizontal="left" wrapText="1"/>
      <protection/>
    </xf>
    <xf numFmtId="0" fontId="4" fillId="0" borderId="0" xfId="18" applyFont="1" applyBorder="1" applyAlignment="1">
      <alignment horizontal="center" vertical="center" wrapText="1"/>
      <protection/>
    </xf>
    <xf numFmtId="0" fontId="5" fillId="0" borderId="0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0" fontId="5" fillId="0" borderId="1" xfId="18" applyFont="1" applyBorder="1" applyAlignment="1">
      <alignment horizontal="center"/>
      <protection/>
    </xf>
    <xf numFmtId="0" fontId="7" fillId="0" borderId="1" xfId="18" applyFont="1" applyBorder="1" applyAlignment="1">
      <alignment horizontal="center"/>
      <protection/>
    </xf>
    <xf numFmtId="0" fontId="1" fillId="0" borderId="2" xfId="18" applyFont="1" applyBorder="1" applyAlignment="1">
      <alignment horizontal="center"/>
      <protection/>
    </xf>
    <xf numFmtId="0" fontId="1" fillId="0" borderId="2" xfId="18" applyBorder="1">
      <alignment/>
      <protection/>
    </xf>
    <xf numFmtId="0" fontId="0" fillId="0" borderId="3" xfId="0" applyBorder="1" applyAlignment="1">
      <alignment/>
    </xf>
    <xf numFmtId="0" fontId="9" fillId="0" borderId="3" xfId="18" applyFont="1" applyBorder="1" applyAlignment="1">
      <alignment horizontal="center" vertical="center"/>
      <protection/>
    </xf>
    <xf numFmtId="0" fontId="10" fillId="2" borderId="3" xfId="18" applyFont="1" applyFill="1" applyBorder="1" applyAlignment="1">
      <alignment horizontal="center" vertical="center"/>
      <protection/>
    </xf>
    <xf numFmtId="0" fontId="11" fillId="3" borderId="4" xfId="18" applyFont="1" applyFill="1" applyBorder="1" applyAlignment="1">
      <alignment horizontal="center" vertical="center"/>
      <protection/>
    </xf>
    <xf numFmtId="0" fontId="8" fillId="3" borderId="5" xfId="18" applyFont="1" applyFill="1" applyBorder="1" applyAlignment="1">
      <alignment vertical="center"/>
      <protection/>
    </xf>
    <xf numFmtId="3" fontId="8" fillId="3" borderId="3" xfId="18" applyNumberFormat="1" applyFont="1" applyFill="1" applyBorder="1" applyAlignment="1">
      <alignment vertical="center"/>
      <protection/>
    </xf>
    <xf numFmtId="3" fontId="12" fillId="2" borderId="3" xfId="18" applyNumberFormat="1" applyFont="1" applyFill="1" applyBorder="1" applyAlignment="1">
      <alignment vertical="center"/>
      <protection/>
    </xf>
    <xf numFmtId="0" fontId="13" fillId="0" borderId="0" xfId="18" applyFont="1">
      <alignment/>
      <protection/>
    </xf>
    <xf numFmtId="0" fontId="11" fillId="0" borderId="6" xfId="18" applyFont="1" applyBorder="1" applyAlignment="1">
      <alignment horizontal="center" vertical="center"/>
      <protection/>
    </xf>
    <xf numFmtId="0" fontId="11" fillId="0" borderId="7" xfId="18" applyFont="1" applyBorder="1" applyAlignment="1">
      <alignment vertical="center"/>
      <protection/>
    </xf>
    <xf numFmtId="3" fontId="11" fillId="0" borderId="3" xfId="18" applyNumberFormat="1" applyFont="1" applyBorder="1" applyAlignment="1">
      <alignment vertical="center"/>
      <protection/>
    </xf>
    <xf numFmtId="3" fontId="11" fillId="0" borderId="8" xfId="18" applyNumberFormat="1" applyFont="1" applyBorder="1" applyAlignment="1">
      <alignment vertical="center"/>
      <protection/>
    </xf>
    <xf numFmtId="3" fontId="14" fillId="2" borderId="8" xfId="18" applyNumberFormat="1" applyFont="1" applyFill="1" applyBorder="1" applyAlignment="1">
      <alignment vertical="center"/>
      <protection/>
    </xf>
    <xf numFmtId="0" fontId="11" fillId="0" borderId="9" xfId="18" applyFont="1" applyBorder="1" applyAlignment="1">
      <alignment horizontal="center" vertical="center"/>
      <protection/>
    </xf>
    <xf numFmtId="0" fontId="11" fillId="0" borderId="10" xfId="18" applyFont="1" applyBorder="1" applyAlignment="1">
      <alignment vertical="center"/>
      <protection/>
    </xf>
    <xf numFmtId="3" fontId="11" fillId="0" borderId="11" xfId="18" applyNumberFormat="1" applyFont="1" applyBorder="1" applyAlignment="1">
      <alignment vertical="center"/>
      <protection/>
    </xf>
    <xf numFmtId="3" fontId="14" fillId="2" borderId="11" xfId="18" applyNumberFormat="1" applyFont="1" applyFill="1" applyBorder="1" applyAlignment="1">
      <alignment vertical="center"/>
      <protection/>
    </xf>
    <xf numFmtId="0" fontId="11" fillId="0" borderId="12" xfId="18" applyFont="1" applyBorder="1" applyAlignment="1">
      <alignment horizontal="center" vertical="center"/>
      <protection/>
    </xf>
    <xf numFmtId="0" fontId="11" fillId="0" borderId="13" xfId="18" applyFont="1" applyBorder="1" applyAlignment="1">
      <alignment vertical="center"/>
      <protection/>
    </xf>
    <xf numFmtId="3" fontId="11" fillId="0" borderId="14" xfId="18" applyNumberFormat="1" applyFont="1" applyBorder="1" applyAlignment="1">
      <alignment vertical="center"/>
      <protection/>
    </xf>
    <xf numFmtId="3" fontId="14" fillId="2" borderId="14" xfId="18" applyNumberFormat="1" applyFont="1" applyFill="1" applyBorder="1" applyAlignment="1">
      <alignment vertical="center"/>
      <protection/>
    </xf>
    <xf numFmtId="0" fontId="11" fillId="0" borderId="15" xfId="18" applyFont="1" applyBorder="1" applyAlignment="1">
      <alignment horizontal="center" vertical="center"/>
      <protection/>
    </xf>
    <xf numFmtId="0" fontId="11" fillId="0" borderId="16" xfId="18" applyFont="1" applyBorder="1" applyAlignment="1">
      <alignment vertical="center"/>
      <protection/>
    </xf>
    <xf numFmtId="0" fontId="11" fillId="0" borderId="0" xfId="18" applyFont="1">
      <alignment/>
      <protection/>
    </xf>
    <xf numFmtId="0" fontId="11" fillId="0" borderId="4" xfId="18" applyFont="1" applyBorder="1" applyAlignment="1">
      <alignment horizontal="center" vertical="center"/>
      <protection/>
    </xf>
    <xf numFmtId="0" fontId="8" fillId="0" borderId="5" xfId="18" applyFont="1" applyBorder="1" applyAlignment="1">
      <alignment vertical="center"/>
      <protection/>
    </xf>
    <xf numFmtId="3" fontId="8" fillId="0" borderId="3" xfId="18" applyNumberFormat="1" applyFont="1" applyBorder="1" applyAlignment="1">
      <alignment vertical="center"/>
      <protection/>
    </xf>
    <xf numFmtId="3" fontId="8" fillId="0" borderId="3" xfId="0" applyNumberFormat="1" applyFont="1" applyBorder="1" applyAlignment="1">
      <alignment vertical="center"/>
    </xf>
    <xf numFmtId="0" fontId="8" fillId="3" borderId="5" xfId="18" applyFont="1" applyFill="1" applyBorder="1" applyAlignment="1">
      <alignment vertical="center" wrapText="1"/>
      <protection/>
    </xf>
    <xf numFmtId="3" fontId="12" fillId="2" borderId="3" xfId="0" applyNumberFormat="1" applyFont="1" applyFill="1" applyBorder="1" applyAlignment="1">
      <alignment vertical="center"/>
    </xf>
    <xf numFmtId="3" fontId="8" fillId="3" borderId="3" xfId="0" applyNumberFormat="1" applyFont="1" applyFill="1" applyBorder="1" applyAlignment="1">
      <alignment vertical="center"/>
    </xf>
    <xf numFmtId="0" fontId="5" fillId="0" borderId="10" xfId="18" applyFont="1" applyBorder="1" applyAlignment="1">
      <alignment vertical="center" wrapText="1"/>
      <protection/>
    </xf>
    <xf numFmtId="3" fontId="11" fillId="0" borderId="17" xfId="18" applyNumberFormat="1" applyFont="1" applyBorder="1" applyAlignment="1">
      <alignment vertical="center"/>
      <protection/>
    </xf>
    <xf numFmtId="3" fontId="11" fillId="0" borderId="18" xfId="18" applyNumberFormat="1" applyFont="1" applyBorder="1" applyAlignment="1">
      <alignment vertical="center"/>
      <protection/>
    </xf>
    <xf numFmtId="3" fontId="14" fillId="2" borderId="18" xfId="18" applyNumberFormat="1" applyFont="1" applyFill="1" applyBorder="1" applyAlignment="1">
      <alignment vertical="center"/>
      <protection/>
    </xf>
    <xf numFmtId="0" fontId="1" fillId="0" borderId="13" xfId="18" applyFont="1" applyBorder="1" applyAlignment="1">
      <alignment vertical="center" wrapText="1"/>
      <protection/>
    </xf>
    <xf numFmtId="0" fontId="5" fillId="0" borderId="13" xfId="18" applyFont="1" applyBorder="1" applyAlignment="1">
      <alignment vertical="center" wrapText="1"/>
      <protection/>
    </xf>
    <xf numFmtId="0" fontId="1" fillId="0" borderId="19" xfId="18" applyFont="1" applyBorder="1" applyAlignment="1">
      <alignment vertical="center" wrapText="1"/>
      <protection/>
    </xf>
    <xf numFmtId="3" fontId="11" fillId="0" borderId="18" xfId="0" applyNumberFormat="1" applyFont="1" applyBorder="1" applyAlignment="1">
      <alignment vertical="center"/>
    </xf>
    <xf numFmtId="3" fontId="11" fillId="0" borderId="20" xfId="18" applyNumberFormat="1" applyFont="1" applyBorder="1" applyAlignment="1">
      <alignment vertical="center"/>
      <protection/>
    </xf>
    <xf numFmtId="0" fontId="11" fillId="0" borderId="21" xfId="18" applyFont="1" applyBorder="1" applyAlignment="1">
      <alignment horizontal="center" vertical="center"/>
      <protection/>
    </xf>
    <xf numFmtId="0" fontId="8" fillId="0" borderId="22" xfId="18" applyFont="1" applyBorder="1" applyAlignment="1">
      <alignment vertical="center"/>
      <protection/>
    </xf>
    <xf numFmtId="3" fontId="11" fillId="0" borderId="2" xfId="18" applyNumberFormat="1" applyFont="1" applyBorder="1" applyAlignment="1">
      <alignment vertical="center"/>
      <protection/>
    </xf>
    <xf numFmtId="3" fontId="14" fillId="2" borderId="2" xfId="18" applyNumberFormat="1" applyFont="1" applyFill="1" applyBorder="1" applyAlignment="1">
      <alignment vertical="center"/>
      <protection/>
    </xf>
    <xf numFmtId="0" fontId="5" fillId="0" borderId="10" xfId="18" applyFont="1" applyBorder="1" applyAlignment="1">
      <alignment vertical="center"/>
      <protection/>
    </xf>
    <xf numFmtId="0" fontId="5" fillId="0" borderId="10" xfId="18" applyFont="1" applyFill="1" applyBorder="1" applyAlignment="1">
      <alignment vertical="center"/>
      <protection/>
    </xf>
    <xf numFmtId="0" fontId="5" fillId="0" borderId="10" xfId="18" applyFont="1" applyFill="1" applyBorder="1" applyAlignment="1">
      <alignment vertical="center" wrapText="1"/>
      <protection/>
    </xf>
    <xf numFmtId="3" fontId="11" fillId="0" borderId="3" xfId="18" applyNumberFormat="1" applyFont="1" applyBorder="1" applyAlignment="1">
      <alignment/>
      <protection/>
    </xf>
    <xf numFmtId="3" fontId="11" fillId="0" borderId="18" xfId="18" applyNumberFormat="1" applyFont="1" applyBorder="1" applyAlignment="1">
      <alignment/>
      <protection/>
    </xf>
    <xf numFmtId="3" fontId="14" fillId="2" borderId="18" xfId="18" applyNumberFormat="1" applyFont="1" applyFill="1" applyBorder="1" applyAlignment="1">
      <alignment/>
      <protection/>
    </xf>
    <xf numFmtId="0" fontId="1" fillId="0" borderId="13" xfId="18" applyFont="1" applyFill="1" applyBorder="1" applyAlignment="1">
      <alignment vertical="center" wrapText="1"/>
      <protection/>
    </xf>
    <xf numFmtId="0" fontId="1" fillId="0" borderId="19" xfId="18" applyFont="1" applyFill="1" applyBorder="1" applyAlignment="1">
      <alignment vertical="center" wrapText="1"/>
      <protection/>
    </xf>
    <xf numFmtId="0" fontId="5" fillId="0" borderId="13" xfId="18" applyFont="1" applyFill="1" applyBorder="1" applyAlignment="1">
      <alignment vertical="center" wrapText="1"/>
      <protection/>
    </xf>
    <xf numFmtId="3" fontId="11" fillId="0" borderId="3" xfId="18" applyNumberFormat="1" applyFont="1" applyFill="1" applyBorder="1" applyAlignment="1">
      <alignment vertical="center"/>
      <protection/>
    </xf>
    <xf numFmtId="3" fontId="11" fillId="0" borderId="18" xfId="0" applyNumberFormat="1" applyFont="1" applyFill="1" applyBorder="1" applyAlignment="1">
      <alignment vertical="center"/>
    </xf>
    <xf numFmtId="3" fontId="14" fillId="2" borderId="18" xfId="0" applyNumberFormat="1" applyFont="1" applyFill="1" applyBorder="1" applyAlignment="1">
      <alignment vertical="center"/>
    </xf>
    <xf numFmtId="0" fontId="1" fillId="0" borderId="10" xfId="18" applyFont="1" applyFill="1" applyBorder="1" applyAlignment="1">
      <alignment vertical="center"/>
      <protection/>
    </xf>
    <xf numFmtId="0" fontId="1" fillId="0" borderId="13" xfId="18" applyFont="1" applyFill="1" applyBorder="1" applyAlignment="1">
      <alignment vertical="center"/>
      <protection/>
    </xf>
    <xf numFmtId="3" fontId="11" fillId="0" borderId="14" xfId="18" applyNumberFormat="1" applyFont="1" applyBorder="1" applyAlignment="1">
      <alignment/>
      <protection/>
    </xf>
    <xf numFmtId="3" fontId="14" fillId="2" borderId="14" xfId="18" applyNumberFormat="1" applyFont="1" applyFill="1" applyBorder="1" applyAlignment="1">
      <alignment/>
      <protection/>
    </xf>
    <xf numFmtId="2" fontId="8" fillId="3" borderId="3" xfId="18" applyNumberFormat="1" applyFont="1" applyFill="1" applyBorder="1" applyAlignment="1">
      <alignment horizontal="center" vertical="center"/>
      <protection/>
    </xf>
    <xf numFmtId="2" fontId="12" fillId="2" borderId="3" xfId="0" applyNumberFormat="1" applyFont="1" applyFill="1" applyBorder="1" applyAlignment="1">
      <alignment horizontal="center" vertical="center"/>
    </xf>
    <xf numFmtId="2" fontId="8" fillId="3" borderId="3" xfId="0" applyNumberFormat="1" applyFont="1" applyFill="1" applyBorder="1" applyAlignment="1">
      <alignment horizontal="center" vertical="center"/>
    </xf>
    <xf numFmtId="0" fontId="11" fillId="0" borderId="4" xfId="18" applyFont="1" applyFill="1" applyBorder="1" applyAlignment="1">
      <alignment horizontal="center" vertical="center"/>
      <protection/>
    </xf>
    <xf numFmtId="0" fontId="8" fillId="0" borderId="5" xfId="18" applyFont="1" applyFill="1" applyBorder="1" applyAlignment="1">
      <alignment vertical="center" wrapText="1"/>
      <protection/>
    </xf>
    <xf numFmtId="2" fontId="8" fillId="0" borderId="3" xfId="18" applyNumberFormat="1" applyFont="1" applyFill="1" applyBorder="1" applyAlignment="1">
      <alignment horizontal="center" vertical="center"/>
      <protection/>
    </xf>
    <xf numFmtId="2" fontId="8" fillId="0" borderId="3" xfId="0" applyNumberFormat="1" applyFont="1" applyFill="1" applyBorder="1" applyAlignment="1">
      <alignment horizontal="center" vertical="center"/>
    </xf>
    <xf numFmtId="0" fontId="5" fillId="0" borderId="23" xfId="18" applyFont="1" applyFill="1" applyBorder="1" applyAlignment="1">
      <alignment vertical="center"/>
      <protection/>
    </xf>
    <xf numFmtId="3" fontId="11" fillId="0" borderId="18" xfId="18" applyNumberFormat="1" applyFont="1" applyFill="1" applyBorder="1" applyAlignment="1">
      <alignment vertical="center"/>
      <protection/>
    </xf>
    <xf numFmtId="0" fontId="5" fillId="0" borderId="23" xfId="18" applyFont="1" applyFill="1" applyBorder="1" applyAlignment="1">
      <alignment vertical="center" wrapText="1"/>
      <protection/>
    </xf>
    <xf numFmtId="0" fontId="1" fillId="0" borderId="23" xfId="18" applyFont="1" applyFill="1" applyBorder="1" applyAlignment="1">
      <alignment vertical="center" wrapText="1"/>
      <protection/>
    </xf>
    <xf numFmtId="3" fontId="11" fillId="0" borderId="3" xfId="18" applyNumberFormat="1" applyFont="1" applyFill="1" applyBorder="1" applyAlignment="1">
      <alignment horizontal="left" vertical="center"/>
      <protection/>
    </xf>
    <xf numFmtId="0" fontId="1" fillId="0" borderId="24" xfId="18" applyFont="1" applyFill="1" applyBorder="1" applyAlignment="1">
      <alignment vertical="center" wrapText="1"/>
      <protection/>
    </xf>
    <xf numFmtId="0" fontId="1" fillId="0" borderId="25" xfId="18" applyFont="1" applyFill="1" applyBorder="1" applyAlignment="1">
      <alignment vertical="center" wrapText="1"/>
      <protection/>
    </xf>
    <xf numFmtId="3" fontId="11" fillId="0" borderId="11" xfId="18" applyNumberFormat="1" applyFont="1" applyFill="1" applyBorder="1" applyAlignment="1">
      <alignment vertical="center"/>
      <protection/>
    </xf>
    <xf numFmtId="0" fontId="11" fillId="0" borderId="0" xfId="18" applyFont="1" applyFill="1" applyBorder="1" applyAlignment="1">
      <alignment horizontal="center"/>
      <protection/>
    </xf>
    <xf numFmtId="0" fontId="20" fillId="0" borderId="0" xfId="18" applyFont="1" applyAlignment="1">
      <alignment horizontal="left" wrapText="1"/>
      <protection/>
    </xf>
    <xf numFmtId="0" fontId="21" fillId="0" borderId="0" xfId="18" applyFont="1">
      <alignment/>
      <protection/>
    </xf>
    <xf numFmtId="0" fontId="4" fillId="0" borderId="0" xfId="18" applyFont="1" applyBorder="1" applyAlignment="1">
      <alignment horizontal="center" vertical="center" wrapText="1"/>
      <protection/>
    </xf>
    <xf numFmtId="0" fontId="8" fillId="0" borderId="3" xfId="18" applyFont="1" applyBorder="1" applyAlignment="1">
      <alignment horizontal="center" vertical="center"/>
      <protection/>
    </xf>
    <xf numFmtId="0" fontId="11" fillId="0" borderId="26" xfId="18" applyFont="1" applyBorder="1" applyAlignment="1">
      <alignment horizontal="center" vertical="center"/>
      <protection/>
    </xf>
    <xf numFmtId="0" fontId="13" fillId="0" borderId="27" xfId="18" applyFont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Excel Built-in Normal" xfId="17"/>
    <cellStyle name="Normalny_Prognoza i kredyty-tabele 2003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showGridLines="0" tabSelected="1" view="pageBreakPreview" zoomScale="94" zoomScaleSheetLayoutView="94" workbookViewId="0" topLeftCell="J1">
      <selection activeCell="D28" sqref="D28"/>
    </sheetView>
  </sheetViews>
  <sheetFormatPr defaultColWidth="9.140625" defaultRowHeight="12.75" customHeight="1"/>
  <cols>
    <col min="1" max="1" width="3.8515625" style="1" customWidth="1"/>
    <col min="2" max="2" width="65.7109375" style="2" customWidth="1"/>
    <col min="3" max="3" width="0" style="2" hidden="1" customWidth="1"/>
    <col min="4" max="4" width="18.140625" style="2" customWidth="1"/>
    <col min="5" max="5" width="0" style="2" hidden="1" customWidth="1"/>
    <col min="6" max="6" width="19.57421875" style="2" customWidth="1"/>
    <col min="7" max="7" width="18.7109375" style="2" customWidth="1"/>
    <col min="8" max="9" width="18.140625" style="2" customWidth="1"/>
    <col min="10" max="10" width="20.8515625" style="2" customWidth="1"/>
    <col min="11" max="12" width="18.140625" style="2" customWidth="1"/>
    <col min="13" max="13" width="20.28125" style="2" customWidth="1"/>
    <col min="14" max="16" width="18.140625" style="2" customWidth="1"/>
    <col min="17" max="17" width="19.140625" style="2" customWidth="1"/>
    <col min="18" max="16384" width="9.140625" style="2" customWidth="1"/>
  </cols>
  <sheetData>
    <row r="1" ht="44.25" customHeight="1">
      <c r="B1" s="3" t="s">
        <v>0</v>
      </c>
    </row>
    <row r="2" spans="2:16" ht="87.75" customHeight="1">
      <c r="B2" s="89" t="s">
        <v>1</v>
      </c>
      <c r="C2" s="89"/>
      <c r="D2" s="89"/>
      <c r="E2" s="89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5" ht="14.25" customHeight="1">
      <c r="B3" s="5"/>
      <c r="C3" s="5"/>
      <c r="E3" s="6" t="s">
        <v>2</v>
      </c>
    </row>
    <row r="4" spans="1:17" ht="44.25" customHeight="1">
      <c r="A4" s="7" t="s">
        <v>3</v>
      </c>
      <c r="B4" s="8" t="s">
        <v>4</v>
      </c>
      <c r="C4" s="90" t="s">
        <v>5</v>
      </c>
      <c r="D4" s="90"/>
      <c r="E4" s="90"/>
      <c r="F4" s="90" t="s">
        <v>6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ht="24.75" customHeight="1">
      <c r="A5" s="9"/>
      <c r="B5" s="10"/>
      <c r="C5" s="11"/>
      <c r="D5" s="12" t="s">
        <v>7</v>
      </c>
      <c r="E5" s="11"/>
      <c r="F5" s="12">
        <v>2009</v>
      </c>
      <c r="G5" s="13">
        <v>2010</v>
      </c>
      <c r="H5" s="12">
        <v>2011</v>
      </c>
      <c r="I5" s="12">
        <v>2012</v>
      </c>
      <c r="J5" s="12">
        <v>2013</v>
      </c>
      <c r="K5" s="12">
        <v>2014</v>
      </c>
      <c r="L5" s="12">
        <v>2015</v>
      </c>
      <c r="M5" s="12">
        <v>2016</v>
      </c>
      <c r="N5" s="12">
        <v>2017</v>
      </c>
      <c r="O5" s="12">
        <v>2018</v>
      </c>
      <c r="P5" s="12">
        <v>2019</v>
      </c>
      <c r="Q5" s="12">
        <v>2020</v>
      </c>
    </row>
    <row r="6" spans="1:17" s="18" customFormat="1" ht="32.25" customHeight="1">
      <c r="A6" s="14">
        <v>1</v>
      </c>
      <c r="B6" s="15" t="s">
        <v>8</v>
      </c>
      <c r="C6" s="11"/>
      <c r="D6" s="16">
        <f>D7+D8</f>
        <v>42985329</v>
      </c>
      <c r="E6" s="11"/>
      <c r="F6" s="16">
        <f aca="true" t="shared" si="0" ref="F6:Q6">F7+F8</f>
        <v>51046130.04000001</v>
      </c>
      <c r="G6" s="17">
        <f t="shared" si="0"/>
        <v>46285228</v>
      </c>
      <c r="H6" s="16">
        <f t="shared" si="0"/>
        <v>45455568</v>
      </c>
      <c r="I6" s="16">
        <f t="shared" si="0"/>
        <v>46370000</v>
      </c>
      <c r="J6" s="16">
        <f t="shared" si="0"/>
        <v>47374000</v>
      </c>
      <c r="K6" s="16">
        <f t="shared" si="0"/>
        <v>48120000</v>
      </c>
      <c r="L6" s="16">
        <f t="shared" si="0"/>
        <v>49025000</v>
      </c>
      <c r="M6" s="16">
        <f t="shared" si="0"/>
        <v>49945000</v>
      </c>
      <c r="N6" s="16">
        <f t="shared" si="0"/>
        <v>50890000</v>
      </c>
      <c r="O6" s="16">
        <f t="shared" si="0"/>
        <v>51840000</v>
      </c>
      <c r="P6" s="16">
        <f t="shared" si="0"/>
        <v>52800000</v>
      </c>
      <c r="Q6" s="16">
        <f t="shared" si="0"/>
        <v>53810000</v>
      </c>
    </row>
    <row r="7" spans="1:17" s="18" customFormat="1" ht="16.5" customHeight="1">
      <c r="A7" s="19">
        <v>2</v>
      </c>
      <c r="B7" s="20" t="s">
        <v>9</v>
      </c>
      <c r="C7" s="11"/>
      <c r="D7" s="21">
        <v>38662537</v>
      </c>
      <c r="E7" s="11"/>
      <c r="F7" s="22">
        <v>40002375.81</v>
      </c>
      <c r="G7" s="23">
        <v>39813228</v>
      </c>
      <c r="H7" s="22">
        <v>43000000</v>
      </c>
      <c r="I7" s="22">
        <v>43370000</v>
      </c>
      <c r="J7" s="22">
        <v>44374000</v>
      </c>
      <c r="K7" s="22">
        <v>45120000</v>
      </c>
      <c r="L7" s="22">
        <v>46025000</v>
      </c>
      <c r="M7" s="22">
        <v>46945000</v>
      </c>
      <c r="N7" s="22">
        <v>47890000</v>
      </c>
      <c r="O7" s="22">
        <v>48840000</v>
      </c>
      <c r="P7" s="22">
        <v>49800000</v>
      </c>
      <c r="Q7" s="22">
        <v>50810000</v>
      </c>
    </row>
    <row r="8" spans="1:17" s="18" customFormat="1" ht="16.5" customHeight="1">
      <c r="A8" s="24">
        <v>3</v>
      </c>
      <c r="B8" s="25" t="s">
        <v>10</v>
      </c>
      <c r="C8" s="11"/>
      <c r="D8" s="21">
        <v>4322792</v>
      </c>
      <c r="E8" s="11"/>
      <c r="F8" s="26">
        <v>11043754.23</v>
      </c>
      <c r="G8" s="27">
        <v>6472000</v>
      </c>
      <c r="H8" s="26">
        <v>2455568</v>
      </c>
      <c r="I8" s="26">
        <v>3000000</v>
      </c>
      <c r="J8" s="26">
        <v>3000000</v>
      </c>
      <c r="K8" s="26">
        <v>3000000</v>
      </c>
      <c r="L8" s="26">
        <v>3000000</v>
      </c>
      <c r="M8" s="26">
        <v>3000000</v>
      </c>
      <c r="N8" s="26">
        <v>3000000</v>
      </c>
      <c r="O8" s="26">
        <v>3000000</v>
      </c>
      <c r="P8" s="26">
        <v>3000000</v>
      </c>
      <c r="Q8" s="26">
        <v>3000000</v>
      </c>
    </row>
    <row r="9" spans="1:17" s="18" customFormat="1" ht="17.25" customHeight="1">
      <c r="A9" s="28">
        <v>4</v>
      </c>
      <c r="B9" s="29" t="s">
        <v>11</v>
      </c>
      <c r="C9" s="11"/>
      <c r="D9" s="21">
        <v>3927582</v>
      </c>
      <c r="E9" s="11"/>
      <c r="F9" s="30">
        <v>8664920</v>
      </c>
      <c r="G9" s="31">
        <v>6447000</v>
      </c>
      <c r="H9" s="30">
        <v>1000000</v>
      </c>
      <c r="I9" s="30">
        <v>1000000</v>
      </c>
      <c r="J9" s="30">
        <v>1000000</v>
      </c>
      <c r="K9" s="30">
        <v>1000000</v>
      </c>
      <c r="L9" s="30">
        <v>1000000</v>
      </c>
      <c r="M9" s="30">
        <v>1000000</v>
      </c>
      <c r="N9" s="30">
        <v>1000000</v>
      </c>
      <c r="O9" s="30">
        <v>1000000</v>
      </c>
      <c r="P9" s="30">
        <v>1000000</v>
      </c>
      <c r="Q9" s="30">
        <v>1000000</v>
      </c>
    </row>
    <row r="10" spans="1:17" s="18" customFormat="1" ht="32.25" customHeight="1">
      <c r="A10" s="14">
        <v>5</v>
      </c>
      <c r="B10" s="15" t="s">
        <v>12</v>
      </c>
      <c r="C10" s="11"/>
      <c r="D10" s="16">
        <f>D11+D12</f>
        <v>48323369</v>
      </c>
      <c r="E10" s="11"/>
      <c r="F10" s="16">
        <f aca="true" t="shared" si="1" ref="F10:Q10">F11+F12</f>
        <v>58116993.04</v>
      </c>
      <c r="G10" s="17">
        <f t="shared" si="1"/>
        <v>49285228</v>
      </c>
      <c r="H10" s="16">
        <f t="shared" si="1"/>
        <v>44939000</v>
      </c>
      <c r="I10" s="16">
        <f t="shared" si="1"/>
        <v>44318000</v>
      </c>
      <c r="J10" s="16">
        <f t="shared" si="1"/>
        <v>43927000</v>
      </c>
      <c r="K10" s="16">
        <f t="shared" si="1"/>
        <v>44673000</v>
      </c>
      <c r="L10" s="16">
        <f t="shared" si="1"/>
        <v>47078000</v>
      </c>
      <c r="M10" s="16">
        <f t="shared" si="1"/>
        <v>46953568</v>
      </c>
      <c r="N10" s="16">
        <f t="shared" si="1"/>
        <v>45873000</v>
      </c>
      <c r="O10" s="16">
        <f t="shared" si="1"/>
        <v>48860000</v>
      </c>
      <c r="P10" s="16">
        <f t="shared" si="1"/>
        <v>49800000</v>
      </c>
      <c r="Q10" s="16">
        <f t="shared" si="1"/>
        <v>51610000</v>
      </c>
    </row>
    <row r="11" spans="1:17" s="34" customFormat="1" ht="15.75" customHeight="1">
      <c r="A11" s="32">
        <v>6</v>
      </c>
      <c r="B11" s="33" t="s">
        <v>13</v>
      </c>
      <c r="C11" s="11"/>
      <c r="D11" s="21">
        <v>38594965</v>
      </c>
      <c r="E11" s="11"/>
      <c r="F11" s="22">
        <v>43596720.83</v>
      </c>
      <c r="G11" s="23">
        <v>40566228</v>
      </c>
      <c r="H11" s="22">
        <v>37439000</v>
      </c>
      <c r="I11" s="22">
        <v>37818000</v>
      </c>
      <c r="J11" s="22">
        <v>37827000</v>
      </c>
      <c r="K11" s="22">
        <v>38173000</v>
      </c>
      <c r="L11" s="22">
        <v>39078000</v>
      </c>
      <c r="M11" s="22">
        <v>39453568</v>
      </c>
      <c r="N11" s="22">
        <v>39673000</v>
      </c>
      <c r="O11" s="22">
        <v>41160000</v>
      </c>
      <c r="P11" s="22">
        <v>41800000</v>
      </c>
      <c r="Q11" s="22">
        <v>42610000</v>
      </c>
    </row>
    <row r="12" spans="1:17" s="34" customFormat="1" ht="15.75" customHeight="1">
      <c r="A12" s="28">
        <v>7</v>
      </c>
      <c r="B12" s="29" t="s">
        <v>14</v>
      </c>
      <c r="C12" s="11"/>
      <c r="D12" s="21">
        <v>9728404</v>
      </c>
      <c r="E12" s="11"/>
      <c r="F12" s="30">
        <v>14520272.21</v>
      </c>
      <c r="G12" s="31">
        <v>8719000</v>
      </c>
      <c r="H12" s="30">
        <v>7500000</v>
      </c>
      <c r="I12" s="30">
        <v>6500000</v>
      </c>
      <c r="J12" s="30">
        <v>6100000</v>
      </c>
      <c r="K12" s="30">
        <v>6500000</v>
      </c>
      <c r="L12" s="30">
        <v>8000000</v>
      </c>
      <c r="M12" s="30">
        <v>7500000</v>
      </c>
      <c r="N12" s="30">
        <v>6200000</v>
      </c>
      <c r="O12" s="30">
        <v>7700000</v>
      </c>
      <c r="P12" s="30">
        <v>8000000</v>
      </c>
      <c r="Q12" s="30">
        <v>9000000</v>
      </c>
    </row>
    <row r="13" spans="1:17" s="34" customFormat="1" ht="17.25" customHeight="1">
      <c r="A13" s="35">
        <v>8</v>
      </c>
      <c r="B13" s="36" t="s">
        <v>15</v>
      </c>
      <c r="C13" s="11"/>
      <c r="D13" s="37">
        <f>D6-D10</f>
        <v>-5338040</v>
      </c>
      <c r="E13" s="11"/>
      <c r="F13" s="37">
        <f aca="true" t="shared" si="2" ref="F13:Q13">F6-F10</f>
        <v>-7070862.999999993</v>
      </c>
      <c r="G13" s="17">
        <f t="shared" si="2"/>
        <v>-3000000</v>
      </c>
      <c r="H13" s="37">
        <f t="shared" si="2"/>
        <v>516568</v>
      </c>
      <c r="I13" s="37">
        <f t="shared" si="2"/>
        <v>2052000</v>
      </c>
      <c r="J13" s="37">
        <f t="shared" si="2"/>
        <v>3447000</v>
      </c>
      <c r="K13" s="37">
        <f t="shared" si="2"/>
        <v>3447000</v>
      </c>
      <c r="L13" s="37">
        <f t="shared" si="2"/>
        <v>1947000</v>
      </c>
      <c r="M13" s="37">
        <f t="shared" si="2"/>
        <v>2991432</v>
      </c>
      <c r="N13" s="37">
        <f t="shared" si="2"/>
        <v>5017000</v>
      </c>
      <c r="O13" s="37">
        <f t="shared" si="2"/>
        <v>2980000</v>
      </c>
      <c r="P13" s="37">
        <f t="shared" si="2"/>
        <v>3000000</v>
      </c>
      <c r="Q13" s="37">
        <f t="shared" si="2"/>
        <v>2200000</v>
      </c>
    </row>
    <row r="14" spans="1:17" s="34" customFormat="1" ht="17.25" customHeight="1">
      <c r="A14" s="35">
        <v>9</v>
      </c>
      <c r="B14" s="36" t="s">
        <v>16</v>
      </c>
      <c r="C14" s="11"/>
      <c r="D14" s="37">
        <f>D15-D28</f>
        <v>5774215</v>
      </c>
      <c r="E14" s="11"/>
      <c r="F14" s="38">
        <f aca="true" t="shared" si="3" ref="F14:Q14">F15-F28</f>
        <v>7167297</v>
      </c>
      <c r="G14" s="17">
        <f t="shared" si="3"/>
        <v>3000000</v>
      </c>
      <c r="H14" s="37">
        <f t="shared" si="3"/>
        <v>-516568</v>
      </c>
      <c r="I14" s="38">
        <f t="shared" si="3"/>
        <v>-2052000</v>
      </c>
      <c r="J14" s="38">
        <f t="shared" si="3"/>
        <v>-3447000</v>
      </c>
      <c r="K14" s="37">
        <f t="shared" si="3"/>
        <v>-3447000</v>
      </c>
      <c r="L14" s="37">
        <f t="shared" si="3"/>
        <v>-1947000</v>
      </c>
      <c r="M14" s="37">
        <f t="shared" si="3"/>
        <v>-2991432</v>
      </c>
      <c r="N14" s="38">
        <f t="shared" si="3"/>
        <v>-5017000</v>
      </c>
      <c r="O14" s="38">
        <f t="shared" si="3"/>
        <v>-2980000</v>
      </c>
      <c r="P14" s="37">
        <f t="shared" si="3"/>
        <v>-3000000</v>
      </c>
      <c r="Q14" s="37">
        <f t="shared" si="3"/>
        <v>-2200000</v>
      </c>
    </row>
    <row r="15" spans="1:17" s="34" customFormat="1" ht="32.25" customHeight="1">
      <c r="A15" s="14">
        <v>10</v>
      </c>
      <c r="B15" s="39" t="s">
        <v>17</v>
      </c>
      <c r="C15" s="11"/>
      <c r="D15" s="16">
        <f>D16+D18+D20+D21+D23+D25+D26</f>
        <v>8487159</v>
      </c>
      <c r="E15" s="11"/>
      <c r="F15" s="16">
        <f aca="true" t="shared" si="4" ref="F15:Q15">F16+F18+F20+F21+F23+F25+F26</f>
        <v>9186175</v>
      </c>
      <c r="G15" s="40">
        <f t="shared" si="4"/>
        <v>5000000</v>
      </c>
      <c r="H15" s="41">
        <f t="shared" si="4"/>
        <v>3052000</v>
      </c>
      <c r="I15" s="41">
        <f t="shared" si="4"/>
        <v>3053000</v>
      </c>
      <c r="J15" s="41">
        <f t="shared" si="4"/>
        <v>3053000</v>
      </c>
      <c r="K15" s="41">
        <f t="shared" si="4"/>
        <v>3053000</v>
      </c>
      <c r="L15" s="41">
        <f t="shared" si="4"/>
        <v>3053000</v>
      </c>
      <c r="M15" s="41">
        <f t="shared" si="4"/>
        <v>2053000</v>
      </c>
      <c r="N15" s="41">
        <f t="shared" si="4"/>
        <v>53000</v>
      </c>
      <c r="O15" s="41">
        <f t="shared" si="4"/>
        <v>0</v>
      </c>
      <c r="P15" s="41">
        <f t="shared" si="4"/>
        <v>0</v>
      </c>
      <c r="Q15" s="41">
        <f t="shared" si="4"/>
        <v>0</v>
      </c>
    </row>
    <row r="16" spans="1:17" s="34" customFormat="1" ht="31.5" customHeight="1">
      <c r="A16" s="32">
        <v>11</v>
      </c>
      <c r="B16" s="42" t="s">
        <v>18</v>
      </c>
      <c r="C16" s="11"/>
      <c r="D16" s="43"/>
      <c r="E16" s="11"/>
      <c r="F16" s="44"/>
      <c r="G16" s="45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7" s="34" customFormat="1" ht="25.5" customHeight="1">
      <c r="A17" s="32">
        <v>12</v>
      </c>
      <c r="B17" s="46" t="s">
        <v>19</v>
      </c>
      <c r="C17" s="11"/>
      <c r="D17" s="21"/>
      <c r="E17" s="11"/>
      <c r="F17" s="44"/>
      <c r="G17" s="45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1:17" s="34" customFormat="1" ht="31.5" customHeight="1">
      <c r="A18" s="32">
        <v>13</v>
      </c>
      <c r="B18" s="47" t="s">
        <v>20</v>
      </c>
      <c r="C18" s="11"/>
      <c r="D18" s="21"/>
      <c r="E18" s="11"/>
      <c r="F18" s="44"/>
      <c r="G18" s="45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s="34" customFormat="1" ht="25.5" customHeight="1">
      <c r="A19" s="32">
        <v>14</v>
      </c>
      <c r="B19" s="48" t="s">
        <v>21</v>
      </c>
      <c r="C19" s="11"/>
      <c r="D19" s="21"/>
      <c r="E19" s="11"/>
      <c r="F19" s="44"/>
      <c r="G19" s="45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17" s="34" customFormat="1" ht="15.75" customHeight="1">
      <c r="A20" s="32">
        <v>15</v>
      </c>
      <c r="B20" s="42" t="s">
        <v>22</v>
      </c>
      <c r="C20" s="11"/>
      <c r="D20" s="21"/>
      <c r="E20" s="11"/>
      <c r="F20" s="44"/>
      <c r="G20" s="45"/>
      <c r="H20" s="44">
        <v>52000</v>
      </c>
      <c r="I20" s="44">
        <v>53000</v>
      </c>
      <c r="J20" s="44">
        <v>53000</v>
      </c>
      <c r="K20" s="44">
        <v>53000</v>
      </c>
      <c r="L20" s="44">
        <v>53000</v>
      </c>
      <c r="M20" s="44">
        <v>53000</v>
      </c>
      <c r="N20" s="44">
        <v>53000</v>
      </c>
      <c r="O20" s="44"/>
      <c r="P20" s="44"/>
      <c r="Q20" s="44"/>
    </row>
    <row r="21" spans="1:17" s="34" customFormat="1" ht="31.5" customHeight="1">
      <c r="A21" s="32">
        <v>16</v>
      </c>
      <c r="B21" s="42" t="s">
        <v>23</v>
      </c>
      <c r="C21" s="11"/>
      <c r="D21" s="21"/>
      <c r="E21" s="11"/>
      <c r="F21" s="44"/>
      <c r="G21" s="45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7" s="34" customFormat="1" ht="15" customHeight="1">
      <c r="A22" s="32">
        <v>17</v>
      </c>
      <c r="B22" s="48" t="s">
        <v>24</v>
      </c>
      <c r="C22" s="11"/>
      <c r="D22" s="21"/>
      <c r="E22" s="11"/>
      <c r="F22" s="44"/>
      <c r="G22" s="45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1:17" s="34" customFormat="1" ht="47.25" customHeight="1">
      <c r="A23" s="32">
        <v>18</v>
      </c>
      <c r="B23" s="42" t="s">
        <v>25</v>
      </c>
      <c r="C23" s="11"/>
      <c r="D23" s="21">
        <v>6825000</v>
      </c>
      <c r="E23" s="11"/>
      <c r="F23" s="44">
        <v>8750000</v>
      </c>
      <c r="G23" s="45">
        <v>5000000</v>
      </c>
      <c r="H23" s="44">
        <v>3000000</v>
      </c>
      <c r="I23" s="44">
        <v>3000000</v>
      </c>
      <c r="J23" s="44">
        <v>3000000</v>
      </c>
      <c r="K23" s="44">
        <v>3000000</v>
      </c>
      <c r="L23" s="44">
        <v>3000000</v>
      </c>
      <c r="M23" s="44">
        <v>2000000</v>
      </c>
      <c r="N23" s="44">
        <v>0</v>
      </c>
      <c r="O23" s="49">
        <v>0</v>
      </c>
      <c r="P23" s="49">
        <v>0</v>
      </c>
      <c r="Q23" s="49">
        <v>0</v>
      </c>
    </row>
    <row r="24" spans="1:17" s="34" customFormat="1" ht="25.5" customHeight="1">
      <c r="A24" s="32">
        <v>19</v>
      </c>
      <c r="B24" s="46" t="s">
        <v>26</v>
      </c>
      <c r="C24" s="11"/>
      <c r="D24" s="21"/>
      <c r="E24" s="11"/>
      <c r="F24" s="44"/>
      <c r="G24" s="45">
        <v>1455568</v>
      </c>
      <c r="H24" s="44">
        <v>2000000</v>
      </c>
      <c r="I24" s="44">
        <v>2000000</v>
      </c>
      <c r="J24" s="44">
        <v>2000000</v>
      </c>
      <c r="K24" s="44">
        <v>0</v>
      </c>
      <c r="L24" s="44">
        <v>0</v>
      </c>
      <c r="M24" s="44"/>
      <c r="N24" s="44"/>
      <c r="O24" s="44"/>
      <c r="P24" s="44"/>
      <c r="Q24" s="44"/>
    </row>
    <row r="25" spans="1:17" s="34" customFormat="1" ht="15.75" customHeight="1">
      <c r="A25" s="32">
        <v>20</v>
      </c>
      <c r="B25" s="42" t="s">
        <v>27</v>
      </c>
      <c r="C25" s="11"/>
      <c r="D25" s="21"/>
      <c r="E25" s="11"/>
      <c r="F25" s="44"/>
      <c r="G25" s="45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17" s="34" customFormat="1" ht="31.5" customHeight="1">
      <c r="A26" s="32">
        <v>21</v>
      </c>
      <c r="B26" s="42" t="s">
        <v>28</v>
      </c>
      <c r="C26" s="11"/>
      <c r="D26" s="21">
        <v>1662159</v>
      </c>
      <c r="E26" s="11"/>
      <c r="F26" s="44">
        <v>436175</v>
      </c>
      <c r="G26" s="45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/>
      <c r="P26" s="44"/>
      <c r="Q26" s="44"/>
    </row>
    <row r="27" spans="1:17" s="34" customFormat="1" ht="15.75" customHeight="1">
      <c r="A27" s="32">
        <v>22</v>
      </c>
      <c r="B27" s="46" t="s">
        <v>29</v>
      </c>
      <c r="C27" s="11"/>
      <c r="D27" s="50">
        <v>135766</v>
      </c>
      <c r="E27" s="11"/>
      <c r="F27" s="44">
        <v>436175</v>
      </c>
      <c r="G27" s="31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s="34" customFormat="1" ht="33.75" customHeight="1">
      <c r="A28" s="14">
        <v>23</v>
      </c>
      <c r="B28" s="39" t="s">
        <v>30</v>
      </c>
      <c r="C28" s="11"/>
      <c r="D28" s="16">
        <f>D29+D31+D33+D34+D35+D37+D38</f>
        <v>2712944</v>
      </c>
      <c r="E28" s="11"/>
      <c r="F28" s="16">
        <f aca="true" t="shared" si="5" ref="F28:Q28">F29+F31+F33+F34+F35+F37+F38</f>
        <v>2018878</v>
      </c>
      <c r="G28" s="17">
        <f t="shared" si="5"/>
        <v>2000000</v>
      </c>
      <c r="H28" s="41">
        <f t="shared" si="5"/>
        <v>3568568</v>
      </c>
      <c r="I28" s="41">
        <f t="shared" si="5"/>
        <v>5105000</v>
      </c>
      <c r="J28" s="16">
        <f t="shared" si="5"/>
        <v>6500000</v>
      </c>
      <c r="K28" s="16">
        <f t="shared" si="5"/>
        <v>6500000</v>
      </c>
      <c r="L28" s="16">
        <f t="shared" si="5"/>
        <v>5000000</v>
      </c>
      <c r="M28" s="16">
        <f t="shared" si="5"/>
        <v>5044432</v>
      </c>
      <c r="N28" s="16">
        <f t="shared" si="5"/>
        <v>5070000</v>
      </c>
      <c r="O28" s="16">
        <f t="shared" si="5"/>
        <v>2980000</v>
      </c>
      <c r="P28" s="16">
        <f t="shared" si="5"/>
        <v>3000000</v>
      </c>
      <c r="Q28" s="16">
        <f t="shared" si="5"/>
        <v>2200000</v>
      </c>
    </row>
    <row r="29" spans="1:17" s="34" customFormat="1" ht="31.5" customHeight="1">
      <c r="A29" s="19">
        <v>24</v>
      </c>
      <c r="B29" s="42" t="s">
        <v>31</v>
      </c>
      <c r="C29" s="11"/>
      <c r="D29" s="21">
        <v>818720</v>
      </c>
      <c r="E29" s="11"/>
      <c r="F29" s="44">
        <v>618878</v>
      </c>
      <c r="G29" s="45">
        <v>375000</v>
      </c>
      <c r="H29" s="44">
        <v>188000</v>
      </c>
      <c r="I29" s="44"/>
      <c r="J29" s="44"/>
      <c r="K29" s="44"/>
      <c r="L29" s="44"/>
      <c r="M29" s="44"/>
      <c r="N29" s="44"/>
      <c r="O29" s="44"/>
      <c r="P29" s="44"/>
      <c r="Q29" s="44"/>
    </row>
    <row r="30" spans="1:17" s="34" customFormat="1" ht="25.5" customHeight="1">
      <c r="A30" s="28">
        <v>25</v>
      </c>
      <c r="B30" s="46" t="s">
        <v>32</v>
      </c>
      <c r="C30" s="11"/>
      <c r="D30" s="21"/>
      <c r="E30" s="11"/>
      <c r="F30" s="44"/>
      <c r="G30" s="45"/>
      <c r="H30" s="44"/>
      <c r="I30" s="44"/>
      <c r="J30" s="44"/>
      <c r="K30" s="44"/>
      <c r="L30" s="44"/>
      <c r="M30" s="44"/>
      <c r="N30" s="44"/>
      <c r="O30" s="44"/>
      <c r="P30" s="44"/>
      <c r="Q30" s="44"/>
    </row>
    <row r="31" spans="1:17" s="18" customFormat="1" ht="31.5" customHeight="1">
      <c r="A31" s="51">
        <v>26</v>
      </c>
      <c r="B31" s="47" t="s">
        <v>33</v>
      </c>
      <c r="C31" s="11"/>
      <c r="D31" s="21">
        <v>124224</v>
      </c>
      <c r="E31" s="11"/>
      <c r="F31" s="44"/>
      <c r="G31" s="45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spans="1:17" s="18" customFormat="1" ht="25.5" customHeight="1">
      <c r="A32" s="28">
        <v>27</v>
      </c>
      <c r="B32" s="46" t="s">
        <v>34</v>
      </c>
      <c r="C32" s="11"/>
      <c r="D32" s="21"/>
      <c r="E32" s="11"/>
      <c r="F32" s="44"/>
      <c r="G32" s="45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7" s="34" customFormat="1" ht="15.75" customHeight="1">
      <c r="A33" s="51">
        <v>28</v>
      </c>
      <c r="B33" s="42" t="s">
        <v>35</v>
      </c>
      <c r="C33" s="11"/>
      <c r="D33" s="21">
        <v>370000</v>
      </c>
      <c r="E33" s="11"/>
      <c r="F33" s="44"/>
      <c r="G33" s="45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s="34" customFormat="1" ht="15.75" customHeight="1">
      <c r="A34" s="28">
        <v>29</v>
      </c>
      <c r="B34" s="42" t="s">
        <v>36</v>
      </c>
      <c r="C34" s="11"/>
      <c r="D34" s="21"/>
      <c r="E34" s="11"/>
      <c r="F34" s="44"/>
      <c r="G34" s="45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s="34" customFormat="1" ht="31.5" customHeight="1">
      <c r="A35" s="51">
        <v>30</v>
      </c>
      <c r="B35" s="42" t="s">
        <v>37</v>
      </c>
      <c r="C35" s="11"/>
      <c r="D35" s="21">
        <v>1400000</v>
      </c>
      <c r="E35" s="11"/>
      <c r="F35" s="44">
        <v>1400000</v>
      </c>
      <c r="G35" s="45">
        <v>1625000</v>
      </c>
      <c r="H35" s="44">
        <v>3380568</v>
      </c>
      <c r="I35" s="44">
        <v>5105000</v>
      </c>
      <c r="J35" s="44">
        <v>6500000</v>
      </c>
      <c r="K35" s="44">
        <v>6500000</v>
      </c>
      <c r="L35" s="44">
        <v>5000000</v>
      </c>
      <c r="M35" s="44">
        <v>5044432</v>
      </c>
      <c r="N35" s="44">
        <v>5070000</v>
      </c>
      <c r="O35" s="44">
        <v>2980000</v>
      </c>
      <c r="P35" s="44">
        <v>3000000</v>
      </c>
      <c r="Q35" s="44">
        <v>2200000</v>
      </c>
    </row>
    <row r="36" spans="1:17" s="34" customFormat="1" ht="25.5" customHeight="1">
      <c r="A36" s="28">
        <v>31</v>
      </c>
      <c r="B36" s="46" t="s">
        <v>38</v>
      </c>
      <c r="C36" s="11"/>
      <c r="D36" s="21"/>
      <c r="E36" s="11"/>
      <c r="F36" s="44"/>
      <c r="G36" s="45"/>
      <c r="H36" s="44">
        <v>1455568</v>
      </c>
      <c r="I36" s="44">
        <v>2000000</v>
      </c>
      <c r="J36" s="44">
        <v>2000000</v>
      </c>
      <c r="K36" s="44">
        <v>2000000</v>
      </c>
      <c r="L36" s="44">
        <v>0</v>
      </c>
      <c r="M36" s="44">
        <v>0</v>
      </c>
      <c r="N36" s="44"/>
      <c r="O36" s="44"/>
      <c r="P36" s="44"/>
      <c r="Q36" s="44"/>
    </row>
    <row r="37" spans="1:17" s="34" customFormat="1" ht="15.75" customHeight="1">
      <c r="A37" s="51">
        <v>32</v>
      </c>
      <c r="B37" s="42" t="s">
        <v>39</v>
      </c>
      <c r="C37" s="11"/>
      <c r="D37" s="21"/>
      <c r="E37" s="11"/>
      <c r="F37" s="44"/>
      <c r="G37" s="45"/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spans="1:17" s="34" customFormat="1" ht="17.25" customHeight="1">
      <c r="A38" s="51">
        <v>33</v>
      </c>
      <c r="B38" s="52" t="s">
        <v>40</v>
      </c>
      <c r="C38" s="11"/>
      <c r="D38" s="21"/>
      <c r="E38" s="11"/>
      <c r="F38" s="53"/>
      <c r="G38" s="54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s="18" customFormat="1" ht="33.75" customHeight="1">
      <c r="A39" s="14">
        <v>34</v>
      </c>
      <c r="B39" s="39" t="s">
        <v>41</v>
      </c>
      <c r="C39" s="11"/>
      <c r="D39" s="16">
        <f>D40+D41+D42+D43+D44+D47</f>
        <v>18237187</v>
      </c>
      <c r="E39" s="11"/>
      <c r="F39" s="16">
        <f aca="true" t="shared" si="6" ref="F39:Q39">F40+F41+F42+F43+F44+F47</f>
        <v>24968000</v>
      </c>
      <c r="G39" s="17">
        <f t="shared" si="6"/>
        <v>27968000</v>
      </c>
      <c r="H39" s="16">
        <f t="shared" si="6"/>
        <v>27399432</v>
      </c>
      <c r="I39" s="16">
        <f t="shared" si="6"/>
        <v>25294432</v>
      </c>
      <c r="J39" s="16">
        <f t="shared" si="6"/>
        <v>21794432</v>
      </c>
      <c r="K39" s="16">
        <f t="shared" si="6"/>
        <v>18294432</v>
      </c>
      <c r="L39" s="16">
        <f t="shared" si="6"/>
        <v>16294432</v>
      </c>
      <c r="M39" s="16">
        <f t="shared" si="6"/>
        <v>13250000</v>
      </c>
      <c r="N39" s="16">
        <f t="shared" si="6"/>
        <v>8180000</v>
      </c>
      <c r="O39" s="16">
        <f t="shared" si="6"/>
        <v>5200000</v>
      </c>
      <c r="P39" s="16">
        <f t="shared" si="6"/>
        <v>2200000</v>
      </c>
      <c r="Q39" s="16">
        <f t="shared" si="6"/>
        <v>0</v>
      </c>
    </row>
    <row r="40" spans="1:17" s="34" customFormat="1" ht="15.75" customHeight="1">
      <c r="A40" s="51">
        <v>35</v>
      </c>
      <c r="B40" s="55" t="s">
        <v>42</v>
      </c>
      <c r="C40" s="11"/>
      <c r="D40" s="21">
        <v>17055000</v>
      </c>
      <c r="E40" s="11"/>
      <c r="F40" s="44">
        <v>24405000</v>
      </c>
      <c r="G40" s="45">
        <v>26324432</v>
      </c>
      <c r="H40" s="44">
        <v>25399432</v>
      </c>
      <c r="I40" s="44">
        <v>23294432</v>
      </c>
      <c r="J40" s="44">
        <v>19794432</v>
      </c>
      <c r="K40" s="44">
        <v>18294432</v>
      </c>
      <c r="L40" s="44">
        <v>16294432</v>
      </c>
      <c r="M40" s="44">
        <v>13250000</v>
      </c>
      <c r="N40" s="44">
        <v>8180000</v>
      </c>
      <c r="O40" s="44">
        <v>5200000</v>
      </c>
      <c r="P40" s="44">
        <v>2200000</v>
      </c>
      <c r="Q40" s="44"/>
    </row>
    <row r="41" spans="1:17" s="34" customFormat="1" ht="15.75" customHeight="1">
      <c r="A41" s="51">
        <v>36</v>
      </c>
      <c r="B41" s="55" t="s">
        <v>43</v>
      </c>
      <c r="C41" s="11"/>
      <c r="D41" s="21">
        <v>1181878</v>
      </c>
      <c r="E41" s="11"/>
      <c r="F41" s="44">
        <v>563000</v>
      </c>
      <c r="G41" s="45">
        <v>188000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</row>
    <row r="42" spans="1:17" s="34" customFormat="1" ht="15.75" customHeight="1">
      <c r="A42" s="51">
        <v>37</v>
      </c>
      <c r="B42" s="56" t="s">
        <v>44</v>
      </c>
      <c r="C42" s="11"/>
      <c r="D42" s="21"/>
      <c r="E42" s="11"/>
      <c r="F42" s="44"/>
      <c r="G42" s="45"/>
      <c r="H42" s="44"/>
      <c r="I42" s="44"/>
      <c r="J42" s="44"/>
      <c r="K42" s="44"/>
      <c r="L42" s="44"/>
      <c r="M42" s="44"/>
      <c r="N42" s="44"/>
      <c r="O42" s="44"/>
      <c r="P42" s="44"/>
      <c r="Q42" s="44"/>
    </row>
    <row r="43" spans="1:17" s="34" customFormat="1" ht="18.75" customHeight="1">
      <c r="A43" s="51">
        <v>38</v>
      </c>
      <c r="B43" s="56" t="s">
        <v>45</v>
      </c>
      <c r="C43" s="11"/>
      <c r="D43" s="21"/>
      <c r="E43" s="11"/>
      <c r="F43" s="44"/>
      <c r="G43" s="45"/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spans="1:17" s="34" customFormat="1" ht="31.5" customHeight="1">
      <c r="A44" s="51">
        <v>39</v>
      </c>
      <c r="B44" s="57" t="s">
        <v>46</v>
      </c>
      <c r="C44" s="11"/>
      <c r="D44" s="58">
        <v>309</v>
      </c>
      <c r="E44" s="11"/>
      <c r="F44" s="59"/>
      <c r="G44" s="60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17" s="34" customFormat="1" ht="25.5" customHeight="1">
      <c r="A45" s="51">
        <v>40</v>
      </c>
      <c r="B45" s="61" t="s">
        <v>47</v>
      </c>
      <c r="C45" s="11"/>
      <c r="D45" s="58"/>
      <c r="E45" s="11"/>
      <c r="F45" s="59"/>
      <c r="G45" s="60"/>
      <c r="H45" s="59"/>
      <c r="I45" s="59"/>
      <c r="J45" s="59"/>
      <c r="K45" s="59"/>
      <c r="L45" s="59"/>
      <c r="M45" s="59"/>
      <c r="N45" s="59"/>
      <c r="O45" s="59"/>
      <c r="P45" s="59"/>
      <c r="Q45" s="59"/>
    </row>
    <row r="46" spans="1:17" s="34" customFormat="1" ht="25.5" customHeight="1">
      <c r="A46" s="51">
        <v>41</v>
      </c>
      <c r="B46" s="62" t="s">
        <v>48</v>
      </c>
      <c r="C46" s="11"/>
      <c r="D46" s="58"/>
      <c r="E46" s="11"/>
      <c r="F46" s="59"/>
      <c r="G46" s="60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spans="1:17" s="34" customFormat="1" ht="47.25" customHeight="1">
      <c r="A47" s="91">
        <v>42</v>
      </c>
      <c r="B47" s="63" t="s">
        <v>49</v>
      </c>
      <c r="C47" s="11"/>
      <c r="D47" s="64">
        <f>SUM(D48+D49+D50)</f>
        <v>0</v>
      </c>
      <c r="E47" s="11"/>
      <c r="F47" s="65">
        <f>SUM(F48+F49+F50)</f>
        <v>0</v>
      </c>
      <c r="G47" s="66">
        <f>SUM(G48+G49+G50)</f>
        <v>1455568</v>
      </c>
      <c r="H47" s="65">
        <v>2000000</v>
      </c>
      <c r="I47" s="65">
        <v>2000000</v>
      </c>
      <c r="J47" s="65">
        <v>2000000</v>
      </c>
      <c r="K47" s="65">
        <v>0</v>
      </c>
      <c r="L47" s="65">
        <v>0</v>
      </c>
      <c r="M47" s="65"/>
      <c r="N47" s="65">
        <f>SUM(N48+N49+N50)</f>
        <v>0</v>
      </c>
      <c r="O47" s="65">
        <f>SUM(O48+O49+O50)</f>
        <v>0</v>
      </c>
      <c r="P47" s="65">
        <f>SUM(P48+P49+P50)</f>
        <v>0</v>
      </c>
      <c r="Q47" s="65">
        <f>SUM(Q48+Q49+Q50)</f>
        <v>0</v>
      </c>
    </row>
    <row r="48" spans="1:17" s="34" customFormat="1" ht="15" customHeight="1">
      <c r="A48" s="91"/>
      <c r="B48" s="67" t="s">
        <v>50</v>
      </c>
      <c r="C48" s="11"/>
      <c r="D48" s="58"/>
      <c r="E48" s="11"/>
      <c r="F48" s="59"/>
      <c r="G48" s="60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7" s="34" customFormat="1" ht="15" customHeight="1">
      <c r="A49" s="91"/>
      <c r="B49" s="67" t="s">
        <v>51</v>
      </c>
      <c r="C49" s="11"/>
      <c r="D49" s="58"/>
      <c r="E49" s="11"/>
      <c r="F49" s="59"/>
      <c r="G49" s="60"/>
      <c r="H49" s="59"/>
      <c r="I49" s="59"/>
      <c r="J49" s="59"/>
      <c r="K49" s="59"/>
      <c r="L49" s="59"/>
      <c r="M49" s="59"/>
      <c r="N49" s="59"/>
      <c r="O49" s="59"/>
      <c r="P49" s="59"/>
      <c r="Q49" s="59"/>
    </row>
    <row r="50" spans="1:17" s="34" customFormat="1" ht="15.75" customHeight="1">
      <c r="A50" s="91"/>
      <c r="B50" s="68" t="s">
        <v>52</v>
      </c>
      <c r="C50" s="11"/>
      <c r="D50" s="58"/>
      <c r="E50" s="11"/>
      <c r="F50" s="69"/>
      <c r="G50" s="70">
        <v>1455568</v>
      </c>
      <c r="H50" s="69">
        <v>0</v>
      </c>
      <c r="I50" s="69">
        <v>0</v>
      </c>
      <c r="J50" s="69"/>
      <c r="K50" s="69"/>
      <c r="L50" s="69"/>
      <c r="M50" s="69"/>
      <c r="N50" s="69"/>
      <c r="O50" s="69"/>
      <c r="P50" s="69"/>
      <c r="Q50" s="69"/>
    </row>
    <row r="51" spans="1:17" s="18" customFormat="1" ht="33.75" customHeight="1">
      <c r="A51" s="14">
        <v>43</v>
      </c>
      <c r="B51" s="39" t="s">
        <v>53</v>
      </c>
      <c r="C51" s="11"/>
      <c r="D51" s="71">
        <f>(D39/D6)*100</f>
        <v>42.42653813351062</v>
      </c>
      <c r="E51" s="11"/>
      <c r="F51" s="71">
        <f aca="true" t="shared" si="7" ref="F51:Q51">(F39/F6)*100</f>
        <v>48.912620761720724</v>
      </c>
      <c r="G51" s="72">
        <f t="shared" si="7"/>
        <v>60.4253261969456</v>
      </c>
      <c r="H51" s="71">
        <f t="shared" si="7"/>
        <v>60.277394399735584</v>
      </c>
      <c r="I51" s="73">
        <f t="shared" si="7"/>
        <v>54.54913090360146</v>
      </c>
      <c r="J51" s="73">
        <f t="shared" si="7"/>
        <v>46.00504918309621</v>
      </c>
      <c r="K51" s="73">
        <f t="shared" si="7"/>
        <v>38.01835411471322</v>
      </c>
      <c r="L51" s="73">
        <f t="shared" si="7"/>
        <v>33.23698521162672</v>
      </c>
      <c r="M51" s="73">
        <f t="shared" si="7"/>
        <v>26.52918210031034</v>
      </c>
      <c r="N51" s="73">
        <f t="shared" si="7"/>
        <v>16.07388484967577</v>
      </c>
      <c r="O51" s="73">
        <f t="shared" si="7"/>
        <v>10.030864197530864</v>
      </c>
      <c r="P51" s="73">
        <f t="shared" si="7"/>
        <v>4.166666666666666</v>
      </c>
      <c r="Q51" s="73">
        <f t="shared" si="7"/>
        <v>0</v>
      </c>
    </row>
    <row r="52" spans="1:17" s="18" customFormat="1" ht="32.25" customHeight="1">
      <c r="A52" s="74">
        <v>44</v>
      </c>
      <c r="B52" s="75" t="s">
        <v>54</v>
      </c>
      <c r="C52" s="11"/>
      <c r="D52" s="76">
        <f>(D39-D47)/D6*100</f>
        <v>42.42653813351062</v>
      </c>
      <c r="E52" s="11"/>
      <c r="F52" s="77">
        <f aca="true" t="shared" si="8" ref="F52:Q52">(F39-F47)/F6*100</f>
        <v>48.912620761720724</v>
      </c>
      <c r="G52" s="72">
        <f t="shared" si="8"/>
        <v>57.28054747834449</v>
      </c>
      <c r="H52" s="77">
        <f t="shared" si="8"/>
        <v>55.87749337990893</v>
      </c>
      <c r="I52" s="77">
        <f t="shared" si="8"/>
        <v>50.2359974121199</v>
      </c>
      <c r="J52" s="77">
        <f t="shared" si="8"/>
        <v>41.783324186262504</v>
      </c>
      <c r="K52" s="77">
        <f t="shared" si="8"/>
        <v>38.01835411471322</v>
      </c>
      <c r="L52" s="77">
        <f t="shared" si="8"/>
        <v>33.23698521162672</v>
      </c>
      <c r="M52" s="77">
        <f t="shared" si="8"/>
        <v>26.52918210031034</v>
      </c>
      <c r="N52" s="77">
        <f t="shared" si="8"/>
        <v>16.07388484967577</v>
      </c>
      <c r="O52" s="77">
        <f t="shared" si="8"/>
        <v>10.030864197530864</v>
      </c>
      <c r="P52" s="77">
        <f t="shared" si="8"/>
        <v>4.166666666666666</v>
      </c>
      <c r="Q52" s="77">
        <f t="shared" si="8"/>
        <v>0</v>
      </c>
    </row>
    <row r="53" spans="1:17" s="18" customFormat="1" ht="33.75" customHeight="1">
      <c r="A53" s="14">
        <v>45</v>
      </c>
      <c r="B53" s="39" t="s">
        <v>55</v>
      </c>
      <c r="C53" s="11"/>
      <c r="D53" s="16">
        <f>D54+D55+D56+D57+D58+D59</f>
        <v>4186096</v>
      </c>
      <c r="E53" s="11"/>
      <c r="F53" s="16">
        <f aca="true" t="shared" si="9" ref="F53:Q53">F54+F55+F56+F57+F58+F59</f>
        <v>4388299</v>
      </c>
      <c r="G53" s="17">
        <f t="shared" si="9"/>
        <v>4294241</v>
      </c>
      <c r="H53" s="16">
        <f t="shared" si="9"/>
        <v>5748464</v>
      </c>
      <c r="I53" s="16">
        <f t="shared" si="9"/>
        <v>6885970</v>
      </c>
      <c r="J53" s="16">
        <f t="shared" si="9"/>
        <v>8144140</v>
      </c>
      <c r="K53" s="16">
        <f t="shared" si="9"/>
        <v>7916638</v>
      </c>
      <c r="L53" s="16">
        <f t="shared" si="9"/>
        <v>6189140</v>
      </c>
      <c r="M53" s="16">
        <f t="shared" si="9"/>
        <v>6103570</v>
      </c>
      <c r="N53" s="16">
        <f t="shared" si="9"/>
        <v>5931250</v>
      </c>
      <c r="O53" s="16">
        <f t="shared" si="9"/>
        <v>3511700</v>
      </c>
      <c r="P53" s="16">
        <f t="shared" si="9"/>
        <v>3338000</v>
      </c>
      <c r="Q53" s="16">
        <f t="shared" si="9"/>
        <v>2343000</v>
      </c>
    </row>
    <row r="54" spans="1:17" s="18" customFormat="1" ht="16.5" customHeight="1">
      <c r="A54" s="51">
        <v>46</v>
      </c>
      <c r="B54" s="78" t="s">
        <v>56</v>
      </c>
      <c r="C54" s="11"/>
      <c r="D54" s="64">
        <v>928225</v>
      </c>
      <c r="E54" s="11"/>
      <c r="F54" s="79">
        <v>656010</v>
      </c>
      <c r="G54" s="45">
        <v>397500</v>
      </c>
      <c r="H54" s="79">
        <v>200220</v>
      </c>
      <c r="I54" s="79"/>
      <c r="J54" s="79"/>
      <c r="K54" s="79"/>
      <c r="L54" s="79"/>
      <c r="M54" s="79"/>
      <c r="N54" s="79"/>
      <c r="O54" s="79"/>
      <c r="P54" s="79"/>
      <c r="Q54" s="79"/>
    </row>
    <row r="55" spans="1:17" s="18" customFormat="1" ht="16.5" customHeight="1">
      <c r="A55" s="51">
        <v>47</v>
      </c>
      <c r="B55" s="78" t="s">
        <v>57</v>
      </c>
      <c r="C55" s="11"/>
      <c r="D55" s="64">
        <v>124809</v>
      </c>
      <c r="E55" s="11"/>
      <c r="F55" s="79"/>
      <c r="G55" s="45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1:17" s="18" customFormat="1" ht="31.5" customHeight="1">
      <c r="A56" s="51">
        <v>48</v>
      </c>
      <c r="B56" s="80" t="s">
        <v>58</v>
      </c>
      <c r="C56" s="11"/>
      <c r="D56" s="64">
        <v>1097009</v>
      </c>
      <c r="E56" s="11"/>
      <c r="F56" s="79">
        <v>1106658</v>
      </c>
      <c r="G56" s="45">
        <v>594416</v>
      </c>
      <c r="H56" s="79">
        <v>361964</v>
      </c>
      <c r="I56" s="79"/>
      <c r="J56" s="79"/>
      <c r="K56" s="79"/>
      <c r="L56" s="79"/>
      <c r="M56" s="79"/>
      <c r="N56" s="79"/>
      <c r="O56" s="79"/>
      <c r="P56" s="79"/>
      <c r="Q56" s="79"/>
    </row>
    <row r="57" spans="1:17" s="18" customFormat="1" ht="47.25" customHeight="1">
      <c r="A57" s="51">
        <v>49</v>
      </c>
      <c r="B57" s="80" t="s">
        <v>59</v>
      </c>
      <c r="C57" s="11"/>
      <c r="D57" s="64">
        <v>2036053</v>
      </c>
      <c r="E57" s="11"/>
      <c r="F57" s="79">
        <v>2625631</v>
      </c>
      <c r="G57" s="45">
        <v>3302325</v>
      </c>
      <c r="H57" s="79">
        <v>3636100</v>
      </c>
      <c r="I57" s="79">
        <v>4755970</v>
      </c>
      <c r="J57" s="79">
        <v>6014140</v>
      </c>
      <c r="K57" s="79">
        <v>5786638</v>
      </c>
      <c r="L57" s="79">
        <v>6189140</v>
      </c>
      <c r="M57" s="79">
        <v>6103570</v>
      </c>
      <c r="N57" s="79">
        <v>5931250</v>
      </c>
      <c r="O57" s="79">
        <v>3511700</v>
      </c>
      <c r="P57" s="79">
        <v>3338000</v>
      </c>
      <c r="Q57" s="79">
        <v>2343000</v>
      </c>
    </row>
    <row r="58" spans="1:17" s="18" customFormat="1" ht="54.75" customHeight="1">
      <c r="A58" s="51">
        <v>50</v>
      </c>
      <c r="B58" s="80" t="s">
        <v>60</v>
      </c>
      <c r="C58" s="11"/>
      <c r="D58" s="64"/>
      <c r="E58" s="11"/>
      <c r="F58" s="79"/>
      <c r="G58" s="45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1:17" s="18" customFormat="1" ht="47.25" customHeight="1">
      <c r="A59" s="92">
        <v>51</v>
      </c>
      <c r="B59" s="80" t="s">
        <v>61</v>
      </c>
      <c r="C59" s="11"/>
      <c r="D59" s="64">
        <f>(D60+D61+D62+D63)</f>
        <v>0</v>
      </c>
      <c r="E59" s="11"/>
      <c r="F59" s="65">
        <f aca="true" t="shared" si="10" ref="F59:K59">(F60+F61+F62+F63)</f>
        <v>0</v>
      </c>
      <c r="G59" s="66">
        <f t="shared" si="10"/>
        <v>0</v>
      </c>
      <c r="H59" s="65">
        <f t="shared" si="10"/>
        <v>1550180</v>
      </c>
      <c r="I59" s="65">
        <f t="shared" si="10"/>
        <v>2130000</v>
      </c>
      <c r="J59" s="65">
        <f t="shared" si="10"/>
        <v>2130000</v>
      </c>
      <c r="K59" s="65">
        <f t="shared" si="10"/>
        <v>2130000</v>
      </c>
      <c r="L59" s="65">
        <v>0</v>
      </c>
      <c r="M59" s="65">
        <v>0</v>
      </c>
      <c r="N59" s="65">
        <f>(N60+N61+N62+N63)</f>
        <v>0</v>
      </c>
      <c r="O59" s="65">
        <f>(O60+O61+O62+O63)</f>
        <v>0</v>
      </c>
      <c r="P59" s="65">
        <f>(P60+P61+P62+P63)</f>
        <v>0</v>
      </c>
      <c r="Q59" s="65">
        <f>(Q60+Q61+Q62+Q63)</f>
        <v>0</v>
      </c>
    </row>
    <row r="60" spans="1:17" s="18" customFormat="1" ht="16.5" customHeight="1">
      <c r="A60" s="92"/>
      <c r="B60" s="81" t="s">
        <v>62</v>
      </c>
      <c r="C60" s="11"/>
      <c r="D60" s="64"/>
      <c r="E60" s="11"/>
      <c r="F60" s="79"/>
      <c r="G60" s="45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1:17" s="18" customFormat="1" ht="16.5" customHeight="1">
      <c r="A61" s="92"/>
      <c r="B61" s="81" t="s">
        <v>63</v>
      </c>
      <c r="C61" s="11"/>
      <c r="D61" s="82"/>
      <c r="E61" s="11"/>
      <c r="F61" s="79"/>
      <c r="G61" s="45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1:17" s="18" customFormat="1" ht="16.5" customHeight="1">
      <c r="A62" s="92"/>
      <c r="B62" s="83" t="s">
        <v>64</v>
      </c>
      <c r="C62" s="11"/>
      <c r="D62" s="64"/>
      <c r="E62" s="11"/>
      <c r="F62" s="79"/>
      <c r="G62" s="45">
        <v>0</v>
      </c>
      <c r="H62" s="79">
        <v>1550180</v>
      </c>
      <c r="I62" s="79">
        <v>2130000</v>
      </c>
      <c r="J62" s="79">
        <v>2130000</v>
      </c>
      <c r="K62" s="79">
        <v>2130000</v>
      </c>
      <c r="L62" s="79">
        <v>0</v>
      </c>
      <c r="M62" s="79">
        <v>0</v>
      </c>
      <c r="N62" s="79"/>
      <c r="O62" s="79"/>
      <c r="P62" s="79"/>
      <c r="Q62" s="79"/>
    </row>
    <row r="63" spans="1:17" s="18" customFormat="1" ht="26.25" customHeight="1">
      <c r="A63" s="92"/>
      <c r="B63" s="84" t="s">
        <v>65</v>
      </c>
      <c r="C63" s="11"/>
      <c r="D63" s="64"/>
      <c r="E63" s="11"/>
      <c r="F63" s="85"/>
      <c r="G63" s="27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1:17" s="18" customFormat="1" ht="33.75" customHeight="1">
      <c r="A64" s="14">
        <v>52</v>
      </c>
      <c r="B64" s="39" t="s">
        <v>66</v>
      </c>
      <c r="C64" s="11"/>
      <c r="D64" s="71">
        <f>(D53/D6)*100</f>
        <v>9.738429593036265</v>
      </c>
      <c r="E64" s="11"/>
      <c r="F64" s="73">
        <f aca="true" t="shared" si="11" ref="F64:Q64">(F53/F6)*100</f>
        <v>8.596732008011786</v>
      </c>
      <c r="G64" s="72">
        <f t="shared" si="11"/>
        <v>9.277778646785537</v>
      </c>
      <c r="H64" s="73">
        <f t="shared" si="11"/>
        <v>12.646336308018416</v>
      </c>
      <c r="I64" s="73">
        <f t="shared" si="11"/>
        <v>14.850053914168642</v>
      </c>
      <c r="J64" s="73">
        <f t="shared" si="11"/>
        <v>17.191159707856627</v>
      </c>
      <c r="K64" s="73">
        <f t="shared" si="11"/>
        <v>16.45186616791355</v>
      </c>
      <c r="L64" s="73">
        <f t="shared" si="11"/>
        <v>12.624456909739928</v>
      </c>
      <c r="M64" s="73">
        <f t="shared" si="11"/>
        <v>12.220582640904995</v>
      </c>
      <c r="N64" s="73">
        <f t="shared" si="11"/>
        <v>11.655040282963254</v>
      </c>
      <c r="O64" s="73">
        <f t="shared" si="11"/>
        <v>6.774112654320988</v>
      </c>
      <c r="P64" s="73">
        <f t="shared" si="11"/>
        <v>6.321969696969696</v>
      </c>
      <c r="Q64" s="73">
        <f t="shared" si="11"/>
        <v>4.3542092547853555</v>
      </c>
    </row>
    <row r="65" spans="1:17" s="18" customFormat="1" ht="33.75" customHeight="1">
      <c r="A65" s="74">
        <v>53</v>
      </c>
      <c r="B65" s="75" t="s">
        <v>67</v>
      </c>
      <c r="C65" s="11"/>
      <c r="D65" s="76">
        <f>(D53-D59)/D6*100</f>
        <v>9.738429593036265</v>
      </c>
      <c r="E65" s="11"/>
      <c r="F65" s="77">
        <f aca="true" t="shared" si="12" ref="F65:Q65">(F53-F59)/F6*100</f>
        <v>8.596732008011786</v>
      </c>
      <c r="G65" s="72">
        <f t="shared" si="12"/>
        <v>9.277778646785537</v>
      </c>
      <c r="H65" s="77">
        <f t="shared" si="12"/>
        <v>9.23601702656097</v>
      </c>
      <c r="I65" s="77">
        <f t="shared" si="12"/>
        <v>10.25656674574078</v>
      </c>
      <c r="J65" s="77">
        <f t="shared" si="12"/>
        <v>12.695022586228733</v>
      </c>
      <c r="K65" s="77">
        <f t="shared" si="12"/>
        <v>12.02543225270158</v>
      </c>
      <c r="L65" s="77">
        <f t="shared" si="12"/>
        <v>12.624456909739928</v>
      </c>
      <c r="M65" s="77">
        <f t="shared" si="12"/>
        <v>12.220582640904995</v>
      </c>
      <c r="N65" s="77">
        <f t="shared" si="12"/>
        <v>11.655040282963254</v>
      </c>
      <c r="O65" s="77">
        <f t="shared" si="12"/>
        <v>6.774112654320988</v>
      </c>
      <c r="P65" s="77">
        <f t="shared" si="12"/>
        <v>6.321969696969696</v>
      </c>
      <c r="Q65" s="77">
        <f t="shared" si="12"/>
        <v>4.3542092547853555</v>
      </c>
    </row>
    <row r="66" spans="1:16" s="18" customFormat="1" ht="21.75" customHeight="1">
      <c r="A66"/>
      <c r="B66"/>
      <c r="C66"/>
      <c r="D66"/>
      <c r="E66"/>
      <c r="F66"/>
      <c r="G66"/>
      <c r="H66" s="86"/>
      <c r="I66" s="86"/>
      <c r="J66" s="86"/>
      <c r="K66" s="86"/>
      <c r="L66" s="86"/>
      <c r="M66" s="86"/>
      <c r="N66" s="86"/>
      <c r="O66" s="86"/>
      <c r="P66" s="86"/>
    </row>
    <row r="67" spans="1:17" s="18" customFormat="1" ht="30" customHeight="1">
      <c r="A67"/>
      <c r="B67" s="87" t="s">
        <v>68</v>
      </c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s="18" customFormat="1" ht="16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s="18" customFormat="1" ht="17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s="18" customFormat="1" ht="17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s="18" customFormat="1" ht="17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s="18" customFormat="1" ht="17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2:7" ht="28.5" customHeight="1">
      <c r="B73"/>
      <c r="C73"/>
      <c r="G73" s="88"/>
    </row>
    <row r="74" ht="12.75" customHeight="1">
      <c r="C74"/>
    </row>
  </sheetData>
  <mergeCells count="5">
    <mergeCell ref="A59:A63"/>
    <mergeCell ref="B2:E2"/>
    <mergeCell ref="C4:E4"/>
    <mergeCell ref="F4:Q4"/>
    <mergeCell ref="A47:A50"/>
  </mergeCells>
  <printOptions horizontalCentered="1"/>
  <pageMargins left="0.5902777777777778" right="0.13194444444444445" top="0.31527777777777777" bottom="0.15763888888888888" header="0.5118055555555555" footer="0.15763888888888888"/>
  <pageSetup horizontalDpi="300" verticalDpi="300" orientation="landscape" paperSize="9" scale="44" r:id="rId1"/>
  <headerFooter alignWithMargins="0">
    <oddFooter xml:space="preserve">&amp;L__________________
          (data)&amp;RWójt/Przewodniczący Zarządu
_______________________
(podpis)            .           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