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15" tabRatio="799" activeTab="0"/>
  </bookViews>
  <sheets>
    <sheet name="zał.1 doch" sheetId="1" r:id="rId1"/>
  </sheets>
  <definedNames>
    <definedName name="_xlnm.Print_Area" localSheetId="0">'zał.1 doch'!$A$1:$G$121</definedName>
    <definedName name="_xlnm.Print_Titles" localSheetId="0">'zał.1 doch'!$6:$6</definedName>
  </definedNames>
  <calcPr fullCalcOnLoad="1"/>
</workbook>
</file>

<file path=xl/sharedStrings.xml><?xml version="1.0" encoding="utf-8"?>
<sst xmlns="http://schemas.openxmlformats.org/spreadsheetml/2006/main" count="232" uniqueCount="172">
  <si>
    <t>Dział</t>
  </si>
  <si>
    <t>Rolnictwo i łowiectwo</t>
  </si>
  <si>
    <t>Pozostała działalność</t>
  </si>
  <si>
    <t>Cmentarze</t>
  </si>
  <si>
    <t>Urzędy Gmin</t>
  </si>
  <si>
    <t>Gimnazja</t>
  </si>
  <si>
    <t>Instytucje kultury fizycznej</t>
  </si>
  <si>
    <t>Urzędy Wojewódzkie</t>
  </si>
  <si>
    <t>Gospodarka gruntami i nieruchomościami</t>
  </si>
  <si>
    <t>Działalność usługowa</t>
  </si>
  <si>
    <t>Gospodarka mieszkaniowa</t>
  </si>
  <si>
    <t>Administracja publiczna</t>
  </si>
  <si>
    <t>Oświata i wychowanie</t>
  </si>
  <si>
    <t>Kultura fizyczna i sport</t>
  </si>
  <si>
    <t>Kultura i ochrona dziedzictwa narodowego</t>
  </si>
  <si>
    <t>Biblioteki</t>
  </si>
  <si>
    <t>Pomoc społeczna</t>
  </si>
  <si>
    <t>Rozdział</t>
  </si>
  <si>
    <t>Różne rozliczenia finansowe</t>
  </si>
  <si>
    <t>01095</t>
  </si>
  <si>
    <t>70005</t>
  </si>
  <si>
    <t>71035</t>
  </si>
  <si>
    <t>75801</t>
  </si>
  <si>
    <t>75011</t>
  </si>
  <si>
    <t>75023</t>
  </si>
  <si>
    <t>75101</t>
  </si>
  <si>
    <t xml:space="preserve">Urzędy naczelnych organów władzy państwowej,kontroli i ochrony prawa </t>
  </si>
  <si>
    <t>75601</t>
  </si>
  <si>
    <t>Wpływy z podatku dochodowego od osób fizycznych</t>
  </si>
  <si>
    <t>75615</t>
  </si>
  <si>
    <t>Wpływy z podatku rolnego, podatku leśnego, podatku od czynności cywilnoprawnych, podatków i opłat lokalnych od osób prawnych i innych jednostek organizacyjnych</t>
  </si>
  <si>
    <t>75616</t>
  </si>
  <si>
    <t>75618</t>
  </si>
  <si>
    <t>Wpływy z podatku rolnego, podatku leśnego, podatku od spadków i darowizn,podatku od czynności cywilnoprawnych oraz podatków i opłat lokalnych od osób fizycznych</t>
  </si>
  <si>
    <t>75621</t>
  </si>
  <si>
    <t>Udziały gmin w podatkach stanowiących dochód budżetu państwa</t>
  </si>
  <si>
    <t>Różne rozliczenia - Urząd Miejski</t>
  </si>
  <si>
    <t>Część oświatowa subwencji ogólnej dla j.s.t</t>
  </si>
  <si>
    <t>75807</t>
  </si>
  <si>
    <t>75831</t>
  </si>
  <si>
    <t>Część równoważąca subwencji ogólnej dla gmin</t>
  </si>
  <si>
    <t>75814</t>
  </si>
  <si>
    <t>Szkoły podstawowe</t>
  </si>
  <si>
    <t>80101</t>
  </si>
  <si>
    <t>80110</t>
  </si>
  <si>
    <t>85212</t>
  </si>
  <si>
    <t>85213</t>
  </si>
  <si>
    <t>85214</t>
  </si>
  <si>
    <t>Zasiłki i pomoc w naturze oraz składki na ubezpieczenia rentowe i emerytalne</t>
  </si>
  <si>
    <t>85219</t>
  </si>
  <si>
    <t>Ośrodki Pomocy Społecznej</t>
  </si>
  <si>
    <t>85228</t>
  </si>
  <si>
    <t>Usługi opiekuńcze i specjalistyczne usługi opiekuńcze</t>
  </si>
  <si>
    <t>92109</t>
  </si>
  <si>
    <t>Domy i ośrodki kultury, świetlice i kluby</t>
  </si>
  <si>
    <t>92116</t>
  </si>
  <si>
    <t>92604</t>
  </si>
  <si>
    <t>§</t>
  </si>
  <si>
    <t>758</t>
  </si>
  <si>
    <t>756</t>
  </si>
  <si>
    <t>2010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</si>
  <si>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</si>
  <si>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</si>
  <si>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</si>
  <si>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</si>
  <si>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</si>
  <si>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</si>
  <si>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</si>
  <si>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</si>
  <si>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</si>
  <si>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</si>
  <si>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</si>
  <si>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</si>
  <si>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0490</t>
  </si>
  <si>
    <t>0690</t>
  </si>
  <si>
    <t>0010</t>
  </si>
  <si>
    <t>0020</t>
  </si>
  <si>
    <t>2920</t>
  </si>
  <si>
    <t>0920</t>
  </si>
  <si>
    <t>801</t>
  </si>
  <si>
    <t>0750</t>
  </si>
  <si>
    <t>0970</t>
  </si>
  <si>
    <t>0830</t>
  </si>
  <si>
    <t>2310</t>
  </si>
  <si>
    <t>2320</t>
  </si>
  <si>
    <t>852</t>
  </si>
  <si>
    <t>2030</t>
  </si>
  <si>
    <t xml:space="preserve">2360 </t>
  </si>
  <si>
    <t>921</t>
  </si>
  <si>
    <t>926</t>
  </si>
  <si>
    <t>010</t>
  </si>
  <si>
    <t>700</t>
  </si>
  <si>
    <t>0470</t>
  </si>
  <si>
    <t>0770</t>
  </si>
  <si>
    <t>710</t>
  </si>
  <si>
    <t>750</t>
  </si>
  <si>
    <t>0760</t>
  </si>
  <si>
    <t>751</t>
  </si>
  <si>
    <t>80148</t>
  </si>
  <si>
    <t>Stołówki szkolne</t>
  </si>
  <si>
    <t>Źródła dochodów</t>
  </si>
  <si>
    <t>754</t>
  </si>
  <si>
    <t>75416</t>
  </si>
  <si>
    <t>0570</t>
  </si>
  <si>
    <t>Grzywny , mandaty i inne kary pieniężne od osób fizycznych</t>
  </si>
  <si>
    <t>Straż Miejska</t>
  </si>
  <si>
    <t>Bezpieczeństwo publiczne i ochrona przeciwpożarowa</t>
  </si>
  <si>
    <t xml:space="preserve">     Ogółem:</t>
  </si>
  <si>
    <t>Przychody</t>
  </si>
  <si>
    <t>- wolne środki na rachunku bieżącym budżetu</t>
  </si>
  <si>
    <t>- obligacje j.s.t</t>
  </si>
  <si>
    <t>Rozchody</t>
  </si>
  <si>
    <t>70004</t>
  </si>
  <si>
    <t>Różne jednostki obsługi gospodarki mieszkaniowej</t>
  </si>
  <si>
    <t>2680</t>
  </si>
  <si>
    <t>80113</t>
  </si>
  <si>
    <t>Dowożenie uczniów do szkół</t>
  </si>
  <si>
    <t>Składki na ubezpieczenia zdrowotne opłacane za osoby pobierające niektóre świadczenia z pomocy społecznej, niektóre świadczenia rodzinne oraz za osoby uczestniczące w zajęciach centrum integracji społecznej</t>
  </si>
  <si>
    <t>- wykup obligacji samorządowych</t>
  </si>
  <si>
    <t>w złotych</t>
  </si>
  <si>
    <t>Plan na 2010 rok</t>
  </si>
  <si>
    <t xml:space="preserve"> Dochody                                                                                                 budżetu Gminy Pyrzyce                                                                                          w 2010r.
</t>
  </si>
  <si>
    <t>Dochody majątkowe</t>
  </si>
  <si>
    <t>0980</t>
  </si>
  <si>
    <t>2360</t>
  </si>
  <si>
    <t>85216</t>
  </si>
  <si>
    <t>Zasiłki stałe</t>
  </si>
  <si>
    <t>z tego:</t>
  </si>
  <si>
    <t>Świadczenia rodzinne, świadczenia z funduszu alimentacyjnego oraz składki na ubezpieczenia emerytalne i rentowe z ubezpieczenia społecznego</t>
  </si>
  <si>
    <t>Dochody z najmu i dzierżawy składników majątkowych Skarbu Państwa, jednostek samorządu terytorialnego lub innych jednostek zaliczanych do sektora finansów publicznych oraz innych umów o podobnym charakterze</t>
  </si>
  <si>
    <t>Pozostałe odsetki</t>
  </si>
  <si>
    <t>Wpływy z różnych dochodów</t>
  </si>
  <si>
    <t>Wpływy z innych lokalnych opłat pobieranych przez jednostki samorządu terytorialnego na podstawie odrębnych ustaw</t>
  </si>
  <si>
    <t>Wpływy z tytułu przekształcenia prawa użytkowania wieczystego przysługującego osobom fizycznym w prawo własności</t>
  </si>
  <si>
    <t>Wpływy z usług</t>
  </si>
  <si>
    <t>Wpływy z różnych opłat</t>
  </si>
  <si>
    <t>Dotacje celowe otrzymane z gminy na zadania bieżące realizowane na podstawie porozumień (umów) między jednostkami samorządu terytorialnego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</si>
  <si>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</si>
  <si>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</si>
  <si>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</si>
  <si>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</si>
  <si>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</si>
  <si>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 xml:space="preserve">Rekompensaty utraconych dochodów w podatkach i opłatach lokalnych </t>
  </si>
  <si>
    <t>Podatek od spadków i darowizn</t>
  </si>
  <si>
    <t>Opłata od posiadania psów</t>
  </si>
  <si>
    <t>Wpływy z opłaty targowej</t>
  </si>
  <si>
    <t>Wpływy z opłaty skarbowej</t>
  </si>
  <si>
    <t>Podatek dochodowy od osób fizycznych</t>
  </si>
  <si>
    <t>Podatek dochodowy od osób prawnych</t>
  </si>
  <si>
    <t>Subwencje ogólne z budżetu państwa</t>
  </si>
  <si>
    <t>Dochody z najmu i dzierzawy składników majątkowych Skarbu Państwa, j.s.t lub innych jednostek zaliczanych do sektora finansów publicznych oraz innych umów o podobnym charakterze</t>
  </si>
  <si>
    <t xml:space="preserve">Urzędy naczelnych organów władzy państwowej,kontroli i ochrony prawa oraz sądownictwa </t>
  </si>
  <si>
    <t>Wpływy z tytułu zwrotów wypłaconych świadczeń z funduszu alimentacyjnego</t>
  </si>
  <si>
    <t>Dochody  jednostek samorzadu terytorialnego związane z realizacją zadań z zakresu administracji rządowej oraz innych zadań zleconych ustawami</t>
  </si>
  <si>
    <t>Dotacje celowe otrzymane z budżetu państwa na realizację własnych zadań bieżących gmin</t>
  </si>
  <si>
    <t>Dochody j.s.t związane z realizacją zadań z zakresu administracji rządowej oraz innych zadań zleconych ustawami</t>
  </si>
  <si>
    <t>Dochody z najmu i dzierżawy składników majątkowych Skarbu Państwa, j.s.t lub innych jednostek zaliczanych do sektora finansów publicznych oraz innych umów o podobnym charakterze</t>
  </si>
  <si>
    <r>
      <t xml:space="preserve">Część wyrównawcza subwencji ogólnej dla gmin                                          </t>
    </r>
    <r>
      <rPr>
        <sz val="14"/>
        <rFont val="Arial"/>
        <family val="2"/>
      </rPr>
      <t xml:space="preserve">                                     - podstawowa 2 190 716  zł                                                                          - uzupełniająca 859 154  zł</t>
    </r>
  </si>
  <si>
    <t xml:space="preserve">- spłata kredytów </t>
  </si>
  <si>
    <t>Załącznik Nr 1                                                              do Uchwały Nr ..                                                                Rady Miejskiej                                                                                         w Pyrzycach</t>
  </si>
  <si>
    <t>Dochody          bieżące</t>
  </si>
  <si>
    <t>Odsetki od nieterminowych wpłat z tytułu podatków      i opłat</t>
  </si>
  <si>
    <t>Dotacje celowe otrzymane z powiatu na zadania bieżące realizowane na podstawie porozumień między jednostkami samorządu terytorialnego</t>
  </si>
  <si>
    <t>Wpływy  z innych opłat stanowiących dochody jednostki samorządu terytorialnego na podstawie ustaw</t>
  </si>
  <si>
    <t>Wpływy z opłat za wydawanie zezwoleń na sprzedaż alkoholu</t>
  </si>
  <si>
    <t>Odsetki od nieterminowych wpłat z tytułu podatków                i opłat</t>
  </si>
  <si>
    <t>Wpływy z opłat za zarząd, użytkowanie i użytkowanie  wieczyste nieruchomości</t>
  </si>
  <si>
    <t>Wpłaty z tytułu odpłatnego nabycia prawa własności oraz prawa użytkowania wieczystego nieruchomości</t>
  </si>
  <si>
    <t>Dotacje celowe otrzymane z budżetu państwa na realizację zadań bieżących z zakresu administracji rządowej oraz innych zadań zleconych gminie           ( związkom gmin)ustawami</t>
  </si>
  <si>
    <t xml:space="preserve">Dochody od osób prawnych,od osób fizycznych i od innych jednostek nieposiadających osobowości prawnej oraz wydatki związane z ich poborem </t>
  </si>
  <si>
    <t>Podatek od działalności gospodarczej osób fizycznych, opłacany w formie karty podatkowej</t>
  </si>
  <si>
    <t>Dotacje celowe otrzymane z budżetu państwa na realizację zadań bieżących z zakresu administracji rządowej oraz innych zadań zleconych gminie                                   ( związkom gmin)ustawami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</si>
</sst>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\ &quot;zł&quot;"/>
    <numFmt numFmtId="174" formatCode="#,##0\ &quot;zł&quot;"/>
  </numFmts>
  <fonts count="2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4"/>
      <name val="Arial CE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i/>
      <sz val="14"/>
      <name val="Arial"/>
      <family val="2"/>
    </font>
    <font>
      <sz val="14"/>
      <color indexed="10"/>
      <name val="Arial"/>
      <family val="2"/>
    </font>
    <font>
      <sz val="14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84">
    <xf numFmtId="0" fontId="0" fillId="0" borderId="0" xfId="0" applyAlignment="1">
      <alignment/>
    </xf>
    <xf numFmtId="49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3" fontId="21" fillId="0" borderId="0" xfId="0" applyNumberFormat="1" applyFont="1" applyFill="1" applyAlignment="1">
      <alignment vertical="center"/>
    </xf>
    <xf numFmtId="3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49" fontId="20" fillId="0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horizontal="right" vertical="center"/>
    </xf>
    <xf numFmtId="0" fontId="24" fillId="20" borderId="0" xfId="0" applyFont="1" applyFill="1" applyAlignment="1">
      <alignment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3" fontId="23" fillId="0" borderId="11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49" fontId="24" fillId="0" borderId="12" xfId="0" applyNumberFormat="1" applyFont="1" applyFill="1" applyBorder="1" applyAlignment="1">
      <alignment horizontal="left" vertical="center"/>
    </xf>
    <xf numFmtId="3" fontId="24" fillId="0" borderId="10" xfId="0" applyNumberFormat="1" applyFont="1" applyFill="1" applyBorder="1" applyAlignment="1">
      <alignment horizontal="right" vertical="center"/>
    </xf>
    <xf numFmtId="49" fontId="24" fillId="0" borderId="13" xfId="0" applyNumberFormat="1" applyFont="1" applyFill="1" applyBorder="1" applyAlignment="1">
      <alignment horizontal="left" vertical="center"/>
    </xf>
    <xf numFmtId="0" fontId="24" fillId="0" borderId="11" xfId="0" applyFont="1" applyFill="1" applyBorder="1" applyAlignment="1">
      <alignment vertical="center" wrapText="1"/>
    </xf>
    <xf numFmtId="49" fontId="24" fillId="0" borderId="13" xfId="0" applyNumberFormat="1" applyFont="1" applyFill="1" applyBorder="1" applyAlignment="1">
      <alignment vertical="center"/>
    </xf>
    <xf numFmtId="3" fontId="24" fillId="0" borderId="14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4" fontId="26" fillId="0" borderId="15" xfId="0" applyNumberFormat="1" applyFont="1" applyFill="1" applyBorder="1" applyAlignment="1">
      <alignment horizontal="left" vertical="center"/>
    </xf>
    <xf numFmtId="3" fontId="23" fillId="0" borderId="16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/>
    </xf>
    <xf numFmtId="49" fontId="24" fillId="0" borderId="11" xfId="0" applyNumberFormat="1" applyFont="1" applyFill="1" applyBorder="1" applyAlignment="1">
      <alignment horizontal="left" vertical="center"/>
    </xf>
    <xf numFmtId="49" fontId="24" fillId="0" borderId="17" xfId="0" applyNumberFormat="1" applyFont="1" applyFill="1" applyBorder="1" applyAlignment="1">
      <alignment horizontal="left" vertical="center"/>
    </xf>
    <xf numFmtId="0" fontId="24" fillId="0" borderId="18" xfId="0" applyFont="1" applyFill="1" applyBorder="1" applyAlignment="1">
      <alignment vertical="center"/>
    </xf>
    <xf numFmtId="3" fontId="24" fillId="0" borderId="16" xfId="0" applyNumberFormat="1" applyFont="1" applyFill="1" applyBorder="1" applyAlignment="1">
      <alignment horizontal="right" vertical="center"/>
    </xf>
    <xf numFmtId="49" fontId="23" fillId="0" borderId="16" xfId="0" applyNumberFormat="1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49" fontId="24" fillId="0" borderId="11" xfId="0" applyNumberFormat="1" applyFont="1" applyFill="1" applyBorder="1" applyAlignment="1">
      <alignment vertical="center"/>
    </xf>
    <xf numFmtId="49" fontId="24" fillId="0" borderId="14" xfId="0" applyNumberFormat="1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49" fontId="23" fillId="0" borderId="18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vertical="center" wrapText="1"/>
    </xf>
    <xf numFmtId="49" fontId="24" fillId="0" borderId="14" xfId="0" applyNumberFormat="1" applyFont="1" applyFill="1" applyBorder="1" applyAlignment="1">
      <alignment horizontal="left" vertical="center"/>
    </xf>
    <xf numFmtId="49" fontId="23" fillId="0" borderId="16" xfId="0" applyNumberFormat="1" applyFont="1" applyFill="1" applyBorder="1" applyAlignment="1">
      <alignment horizontal="left" vertical="center"/>
    </xf>
    <xf numFmtId="3" fontId="23" fillId="0" borderId="18" xfId="0" applyNumberFormat="1" applyFont="1" applyFill="1" applyBorder="1" applyAlignment="1">
      <alignment horizontal="right" vertical="center"/>
    </xf>
    <xf numFmtId="3" fontId="24" fillId="0" borderId="16" xfId="0" applyNumberFormat="1" applyFont="1" applyFill="1" applyBorder="1" applyAlignment="1">
      <alignment horizontal="right" vertical="center"/>
    </xf>
    <xf numFmtId="3" fontId="24" fillId="0" borderId="18" xfId="0" applyNumberFormat="1" applyFont="1" applyFill="1" applyBorder="1" applyAlignment="1">
      <alignment horizontal="right" vertical="center"/>
    </xf>
    <xf numFmtId="49" fontId="24" fillId="0" borderId="19" xfId="0" applyNumberFormat="1" applyFont="1" applyFill="1" applyBorder="1" applyAlignment="1">
      <alignment horizontal="left" vertical="center"/>
    </xf>
    <xf numFmtId="0" fontId="24" fillId="0" borderId="16" xfId="0" applyFont="1" applyFill="1" applyBorder="1" applyAlignment="1">
      <alignment vertical="center" wrapText="1"/>
    </xf>
    <xf numFmtId="49" fontId="23" fillId="0" borderId="11" xfId="0" applyNumberFormat="1" applyFont="1" applyFill="1" applyBorder="1" applyAlignment="1">
      <alignment horizontal="left" vertical="center"/>
    </xf>
    <xf numFmtId="49" fontId="23" fillId="0" borderId="11" xfId="0" applyNumberFormat="1" applyFont="1" applyFill="1" applyBorder="1" applyAlignment="1">
      <alignment horizontal="left" vertical="center"/>
    </xf>
    <xf numFmtId="0" fontId="23" fillId="0" borderId="11" xfId="0" applyFont="1" applyFill="1" applyBorder="1" applyAlignment="1">
      <alignment vertical="center" wrapText="1"/>
    </xf>
    <xf numFmtId="3" fontId="23" fillId="0" borderId="11" xfId="0" applyNumberFormat="1" applyFont="1" applyFill="1" applyBorder="1" applyAlignment="1">
      <alignment horizontal="right" vertical="center"/>
    </xf>
    <xf numFmtId="3" fontId="24" fillId="0" borderId="11" xfId="0" applyNumberFormat="1" applyFont="1" applyFill="1" applyBorder="1" applyAlignment="1">
      <alignment horizontal="right" vertical="center"/>
    </xf>
    <xf numFmtId="49" fontId="24" fillId="0" borderId="11" xfId="0" applyNumberFormat="1" applyFont="1" applyFill="1" applyBorder="1" applyAlignment="1">
      <alignment horizontal="left" vertical="center"/>
    </xf>
    <xf numFmtId="0" fontId="24" fillId="0" borderId="11" xfId="0" applyFont="1" applyFill="1" applyBorder="1" applyAlignment="1">
      <alignment vertical="center"/>
    </xf>
    <xf numFmtId="3" fontId="23" fillId="0" borderId="16" xfId="0" applyNumberFormat="1" applyFont="1" applyFill="1" applyBorder="1" applyAlignment="1">
      <alignment horizontal="left" vertical="center"/>
    </xf>
    <xf numFmtId="49" fontId="24" fillId="0" borderId="11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49" fontId="24" fillId="0" borderId="0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/>
    </xf>
    <xf numFmtId="49" fontId="24" fillId="0" borderId="0" xfId="0" applyNumberFormat="1" applyFont="1" applyFill="1" applyAlignment="1">
      <alignment vertical="center"/>
    </xf>
    <xf numFmtId="3" fontId="24" fillId="0" borderId="0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/>
    </xf>
    <xf numFmtId="6" fontId="27" fillId="0" borderId="0" xfId="0" applyNumberFormat="1" applyFont="1" applyFill="1" applyAlignment="1">
      <alignment horizontal="right" vertical="center"/>
    </xf>
    <xf numFmtId="4" fontId="27" fillId="0" borderId="0" xfId="0" applyNumberFormat="1" applyFont="1" applyFill="1" applyAlignment="1">
      <alignment horizontal="right" vertical="center"/>
    </xf>
    <xf numFmtId="3" fontId="24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right" vertical="center"/>
    </xf>
    <xf numFmtId="6" fontId="24" fillId="0" borderId="0" xfId="0" applyNumberFormat="1" applyFont="1" applyFill="1" applyAlignment="1">
      <alignment horizontal="left" vertical="center"/>
    </xf>
    <xf numFmtId="3" fontId="27" fillId="0" borderId="0" xfId="0" applyNumberFormat="1" applyFont="1" applyFill="1" applyAlignment="1">
      <alignment horizontal="right" vertical="center"/>
    </xf>
    <xf numFmtId="3" fontId="27" fillId="0" borderId="0" xfId="0" applyNumberFormat="1" applyFont="1" applyFill="1" applyAlignment="1">
      <alignment vertical="center"/>
    </xf>
    <xf numFmtId="6" fontId="28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>
      <alignment vertical="center"/>
    </xf>
    <xf numFmtId="49" fontId="23" fillId="0" borderId="20" xfId="0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49" fontId="24" fillId="0" borderId="19" xfId="0" applyNumberFormat="1" applyFont="1" applyFill="1" applyBorder="1" applyAlignment="1">
      <alignment vertical="center"/>
    </xf>
    <xf numFmtId="4" fontId="23" fillId="0" borderId="15" xfId="0" applyNumberFormat="1" applyFont="1" applyFill="1" applyBorder="1" applyAlignment="1">
      <alignment horizontal="left" vertical="center" wrapText="1"/>
    </xf>
    <xf numFmtId="49" fontId="26" fillId="0" borderId="22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26" fillId="0" borderId="23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9" fontId="23" fillId="0" borderId="24" xfId="0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vertical="center"/>
    </xf>
    <xf numFmtId="3" fontId="23" fillId="0" borderId="24" xfId="0" applyNumberFormat="1" applyFont="1" applyFill="1" applyBorder="1" applyAlignment="1">
      <alignment horizontal="right" vertical="center"/>
    </xf>
    <xf numFmtId="3" fontId="23" fillId="0" borderId="24" xfId="0" applyNumberFormat="1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vertical="center" wrapText="1"/>
    </xf>
    <xf numFmtId="49" fontId="23" fillId="0" borderId="21" xfId="0" applyNumberFormat="1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3" fontId="23" fillId="0" borderId="25" xfId="0" applyNumberFormat="1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vertical="center" wrapText="1"/>
    </xf>
    <xf numFmtId="49" fontId="23" fillId="0" borderId="24" xfId="0" applyNumberFormat="1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horizontal="right" vertical="center"/>
    </xf>
    <xf numFmtId="3" fontId="23" fillId="0" borderId="24" xfId="0" applyNumberFormat="1" applyFont="1" applyFill="1" applyBorder="1" applyAlignment="1">
      <alignment horizontal="right" vertical="center"/>
    </xf>
    <xf numFmtId="49" fontId="23" fillId="0" borderId="24" xfId="0" applyNumberFormat="1" applyFont="1" applyFill="1" applyBorder="1" applyAlignment="1">
      <alignment horizontal="center" vertical="center"/>
    </xf>
    <xf numFmtId="49" fontId="23" fillId="0" borderId="24" xfId="0" applyNumberFormat="1" applyFont="1" applyFill="1" applyBorder="1" applyAlignment="1">
      <alignment horizontal="left" vertical="center"/>
    </xf>
    <xf numFmtId="3" fontId="23" fillId="0" borderId="16" xfId="0" applyNumberFormat="1" applyFont="1" applyFill="1" applyBorder="1" applyAlignment="1">
      <alignment horizontal="right" vertical="center"/>
    </xf>
    <xf numFmtId="3" fontId="23" fillId="0" borderId="26" xfId="0" applyNumberFormat="1" applyFont="1" applyFill="1" applyBorder="1" applyAlignment="1">
      <alignment horizontal="right" vertical="center"/>
    </xf>
    <xf numFmtId="3" fontId="24" fillId="0" borderId="16" xfId="0" applyNumberFormat="1" applyFont="1" applyFill="1" applyBorder="1" applyAlignment="1">
      <alignment horizontal="right" vertical="center"/>
    </xf>
    <xf numFmtId="3" fontId="23" fillId="0" borderId="16" xfId="0" applyNumberFormat="1" applyFont="1" applyFill="1" applyBorder="1" applyAlignment="1">
      <alignment horizontal="right" vertical="center"/>
    </xf>
    <xf numFmtId="3" fontId="23" fillId="0" borderId="21" xfId="0" applyNumberFormat="1" applyFont="1" applyFill="1" applyBorder="1" applyAlignment="1">
      <alignment horizontal="left" vertical="center"/>
    </xf>
    <xf numFmtId="3" fontId="23" fillId="0" borderId="21" xfId="0" applyNumberFormat="1" applyFont="1" applyFill="1" applyBorder="1" applyAlignment="1">
      <alignment horizontal="right" vertical="center"/>
    </xf>
    <xf numFmtId="3" fontId="23" fillId="20" borderId="11" xfId="0" applyNumberFormat="1" applyFont="1" applyFill="1" applyBorder="1" applyAlignment="1">
      <alignment horizontal="center" vertical="center" wrapText="1"/>
    </xf>
    <xf numFmtId="3" fontId="23" fillId="0" borderId="20" xfId="0" applyNumberFormat="1" applyFont="1" applyFill="1" applyBorder="1" applyAlignment="1">
      <alignment horizontal="right" vertical="center"/>
    </xf>
    <xf numFmtId="49" fontId="23" fillId="0" borderId="27" xfId="0" applyNumberFormat="1" applyFont="1" applyFill="1" applyBorder="1" applyAlignment="1">
      <alignment horizontal="center" vertical="center"/>
    </xf>
    <xf numFmtId="49" fontId="23" fillId="0" borderId="20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right" vertical="center"/>
    </xf>
    <xf numFmtId="49" fontId="21" fillId="0" borderId="0" xfId="0" applyNumberFormat="1" applyFont="1" applyFill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center" vertical="center"/>
    </xf>
    <xf numFmtId="49" fontId="23" fillId="0" borderId="28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23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49" fontId="23" fillId="0" borderId="26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49" fontId="23" fillId="0" borderId="29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/>
    </xf>
    <xf numFmtId="49" fontId="23" fillId="0" borderId="29" xfId="0" applyNumberFormat="1" applyFont="1" applyFill="1" applyBorder="1" applyAlignment="1">
      <alignment horizontal="center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/>
    </xf>
    <xf numFmtId="49" fontId="24" fillId="0" borderId="0" xfId="0" applyNumberFormat="1" applyFont="1" applyFill="1" applyAlignment="1">
      <alignment horizontal="left" vertical="center"/>
    </xf>
    <xf numFmtId="49" fontId="20" fillId="0" borderId="0" xfId="0" applyNumberFormat="1" applyFont="1" applyFill="1" applyAlignment="1">
      <alignment horizontal="center" vertical="center"/>
    </xf>
    <xf numFmtId="49" fontId="23" fillId="0" borderId="31" xfId="0" applyNumberFormat="1" applyFont="1" applyFill="1" applyBorder="1" applyAlignment="1">
      <alignment horizontal="center" vertical="center"/>
    </xf>
    <xf numFmtId="49" fontId="23" fillId="0" borderId="31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32" xfId="0" applyNumberFormat="1" applyFont="1" applyFill="1" applyBorder="1" applyAlignment="1">
      <alignment horizontal="center" vertical="center"/>
    </xf>
    <xf numFmtId="49" fontId="23" fillId="0" borderId="24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49" fontId="23" fillId="0" borderId="0" xfId="0" applyNumberFormat="1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3" fillId="0" borderId="33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3" fontId="23" fillId="20" borderId="34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3" fontId="23" fillId="20" borderId="28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3" fontId="23" fillId="20" borderId="35" xfId="0" applyNumberFormat="1" applyFont="1" applyFill="1" applyBorder="1" applyAlignment="1">
      <alignment horizontal="center" vertical="center" wrapText="1"/>
    </xf>
    <xf numFmtId="3" fontId="23" fillId="20" borderId="13" xfId="0" applyNumberFormat="1" applyFont="1" applyFill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horizontal="center" vertical="center" wrapText="1"/>
    </xf>
    <xf numFmtId="49" fontId="23" fillId="0" borderId="32" xfId="0" applyNumberFormat="1" applyFont="1" applyFill="1" applyBorder="1" applyAlignment="1">
      <alignment horizontal="center" vertical="center" wrapText="1"/>
    </xf>
    <xf numFmtId="49" fontId="23" fillId="0" borderId="36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 wrapText="1"/>
    </xf>
    <xf numFmtId="49" fontId="25" fillId="0" borderId="32" xfId="0" applyNumberFormat="1" applyFont="1" applyFill="1" applyBorder="1" applyAlignment="1">
      <alignment horizontal="center" vertical="center" wrapText="1"/>
    </xf>
    <xf numFmtId="49" fontId="23" fillId="0" borderId="28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left" wrapText="1"/>
    </xf>
    <xf numFmtId="49" fontId="24" fillId="0" borderId="0" xfId="0" applyNumberFormat="1" applyFont="1" applyFill="1" applyAlignment="1">
      <alignment wrapText="1"/>
    </xf>
    <xf numFmtId="0" fontId="23" fillId="0" borderId="37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view="pageBreakPreview" zoomScale="75" zoomScaleNormal="75" zoomScaleSheetLayoutView="75" zoomScalePageLayoutView="0" workbookViewId="0" topLeftCell="A54">
      <selection activeCell="D59" sqref="D59"/>
    </sheetView>
  </sheetViews>
  <sheetFormatPr defaultColWidth="9.00390625" defaultRowHeight="12.75"/>
  <cols>
    <col min="1" max="1" width="9.75390625" style="141" customWidth="1"/>
    <col min="2" max="2" width="12.125" style="118" customWidth="1"/>
    <col min="3" max="3" width="7.875" style="1" bestFit="1" customWidth="1"/>
    <col min="4" max="4" width="62.75390625" style="2" customWidth="1"/>
    <col min="5" max="5" width="22.00390625" style="3" customWidth="1"/>
    <col min="6" max="6" width="24.00390625" style="3" customWidth="1"/>
    <col min="7" max="7" width="20.875" style="3" customWidth="1"/>
    <col min="8" max="16384" width="9.125" style="5" customWidth="1"/>
  </cols>
  <sheetData>
    <row r="1" ht="72">
      <c r="F1" s="4" t="s">
        <v>159</v>
      </c>
    </row>
    <row r="2" spans="1:7" ht="65.25" customHeight="1">
      <c r="A2" s="6"/>
      <c r="D2" s="6" t="s">
        <v>121</v>
      </c>
      <c r="E2" s="4"/>
      <c r="F2" s="4"/>
      <c r="G2" s="4"/>
    </row>
    <row r="3" spans="1:7" ht="13.5" customHeight="1">
      <c r="A3" s="8"/>
      <c r="B3" s="119"/>
      <c r="C3" s="7"/>
      <c r="D3" s="8"/>
      <c r="E3" s="9"/>
      <c r="F3" s="9"/>
      <c r="G3" s="10" t="s">
        <v>119</v>
      </c>
    </row>
    <row r="4" spans="1:7" s="11" customFormat="1" ht="15" customHeight="1">
      <c r="A4" s="155" t="s">
        <v>0</v>
      </c>
      <c r="B4" s="153" t="s">
        <v>17</v>
      </c>
      <c r="C4" s="155" t="s">
        <v>57</v>
      </c>
      <c r="D4" s="155" t="s">
        <v>100</v>
      </c>
      <c r="E4" s="155" t="s">
        <v>120</v>
      </c>
      <c r="F4" s="157" t="s">
        <v>127</v>
      </c>
      <c r="G4" s="158"/>
    </row>
    <row r="5" spans="1:7" s="11" customFormat="1" ht="36.75" customHeight="1">
      <c r="A5" s="156"/>
      <c r="B5" s="154"/>
      <c r="C5" s="156"/>
      <c r="D5" s="156"/>
      <c r="E5" s="156"/>
      <c r="F5" s="113" t="s">
        <v>160</v>
      </c>
      <c r="G5" s="113" t="s">
        <v>122</v>
      </c>
    </row>
    <row r="6" spans="1:7" s="91" customFormat="1" ht="20.25" customHeight="1" thickBot="1">
      <c r="A6" s="86">
        <v>1</v>
      </c>
      <c r="B6" s="87">
        <v>2</v>
      </c>
      <c r="C6" s="88">
        <v>3</v>
      </c>
      <c r="D6" s="89">
        <v>4</v>
      </c>
      <c r="E6" s="90">
        <v>5</v>
      </c>
      <c r="F6" s="90">
        <v>6</v>
      </c>
      <c r="G6" s="90">
        <v>7</v>
      </c>
    </row>
    <row r="7" spans="1:7" s="24" customFormat="1" ht="28.5" customHeight="1" thickBot="1">
      <c r="A7" s="142" t="s">
        <v>90</v>
      </c>
      <c r="B7" s="92"/>
      <c r="C7" s="92"/>
      <c r="D7" s="93" t="s">
        <v>1</v>
      </c>
      <c r="E7" s="94">
        <f>E8</f>
        <v>4800</v>
      </c>
      <c r="F7" s="94">
        <f>F8</f>
        <v>4800</v>
      </c>
      <c r="G7" s="95">
        <f>G8</f>
        <v>0</v>
      </c>
    </row>
    <row r="8" spans="1:7" s="16" customFormat="1" ht="24" customHeight="1">
      <c r="A8" s="159"/>
      <c r="B8" s="120" t="s">
        <v>19</v>
      </c>
      <c r="C8" s="13"/>
      <c r="D8" s="14" t="s">
        <v>2</v>
      </c>
      <c r="E8" s="26">
        <f aca="true" t="shared" si="0" ref="E8:E15">SUM(F8:G8)</f>
        <v>4800</v>
      </c>
      <c r="F8" s="26">
        <f>SUM(F9:F9)</f>
        <v>4800</v>
      </c>
      <c r="G8" s="15">
        <f>SUM(G9:G9)</f>
        <v>0</v>
      </c>
    </row>
    <row r="9" spans="1:7" s="16" customFormat="1" ht="101.25" customHeight="1" thickBot="1">
      <c r="A9" s="161"/>
      <c r="B9" s="121"/>
      <c r="C9" s="17" t="s">
        <v>80</v>
      </c>
      <c r="D9" s="96" t="s">
        <v>129</v>
      </c>
      <c r="E9" s="22">
        <f t="shared" si="0"/>
        <v>4800</v>
      </c>
      <c r="F9" s="18">
        <v>4800</v>
      </c>
      <c r="G9" s="18"/>
    </row>
    <row r="10" spans="1:7" s="24" customFormat="1" ht="29.25" customHeight="1" thickBot="1">
      <c r="A10" s="143" t="s">
        <v>91</v>
      </c>
      <c r="B10" s="105"/>
      <c r="C10" s="97"/>
      <c r="D10" s="98" t="s">
        <v>10</v>
      </c>
      <c r="E10" s="94">
        <f t="shared" si="0"/>
        <v>8136400</v>
      </c>
      <c r="F10" s="112">
        <f>F11+F15</f>
        <v>1664400</v>
      </c>
      <c r="G10" s="99">
        <f>G11+G15</f>
        <v>6472000</v>
      </c>
    </row>
    <row r="11" spans="1:7" s="27" customFormat="1" ht="51" customHeight="1">
      <c r="A11" s="144"/>
      <c r="B11" s="122" t="s">
        <v>112</v>
      </c>
      <c r="C11" s="25"/>
      <c r="D11" s="85" t="s">
        <v>113</v>
      </c>
      <c r="E11" s="26">
        <f t="shared" si="0"/>
        <v>1014000</v>
      </c>
      <c r="F11" s="26">
        <f>SUM(F12:F14)</f>
        <v>1014000</v>
      </c>
      <c r="G11" s="26">
        <f>SUM(G12:G14)</f>
        <v>0</v>
      </c>
    </row>
    <row r="12" spans="1:7" s="27" customFormat="1" ht="94.5" customHeight="1">
      <c r="A12" s="145"/>
      <c r="B12" s="123"/>
      <c r="C12" s="28" t="s">
        <v>80</v>
      </c>
      <c r="D12" s="100" t="s">
        <v>129</v>
      </c>
      <c r="E12" s="37">
        <f t="shared" si="0"/>
        <v>844000</v>
      </c>
      <c r="F12" s="31">
        <v>844000</v>
      </c>
      <c r="G12" s="26"/>
    </row>
    <row r="13" spans="1:7" s="27" customFormat="1" ht="34.5" customHeight="1">
      <c r="A13" s="145"/>
      <c r="B13" s="122"/>
      <c r="C13" s="29" t="s">
        <v>78</v>
      </c>
      <c r="D13" s="30" t="s">
        <v>130</v>
      </c>
      <c r="E13" s="37">
        <f t="shared" si="0"/>
        <v>20000</v>
      </c>
      <c r="F13" s="31">
        <v>20000</v>
      </c>
      <c r="G13" s="31"/>
    </row>
    <row r="14" spans="1:7" s="27" customFormat="1" ht="31.5" customHeight="1">
      <c r="A14" s="145"/>
      <c r="B14" s="43"/>
      <c r="C14" s="29" t="s">
        <v>81</v>
      </c>
      <c r="D14" s="20" t="s">
        <v>131</v>
      </c>
      <c r="E14" s="37">
        <f t="shared" si="0"/>
        <v>150000</v>
      </c>
      <c r="F14" s="31">
        <v>150000</v>
      </c>
      <c r="G14" s="31"/>
    </row>
    <row r="15" spans="1:7" s="16" customFormat="1" ht="30" customHeight="1">
      <c r="A15" s="162"/>
      <c r="B15" s="43" t="s">
        <v>20</v>
      </c>
      <c r="C15" s="32"/>
      <c r="D15" s="33" t="s">
        <v>8</v>
      </c>
      <c r="E15" s="15">
        <f t="shared" si="0"/>
        <v>7122400</v>
      </c>
      <c r="F15" s="26">
        <f>SUM(F16:F21)</f>
        <v>650400</v>
      </c>
      <c r="G15" s="26">
        <f>SUM(G16:G21)</f>
        <v>6472000</v>
      </c>
    </row>
    <row r="16" spans="1:7" s="23" customFormat="1" ht="36">
      <c r="A16" s="163"/>
      <c r="B16" s="165"/>
      <c r="C16" s="28" t="s">
        <v>92</v>
      </c>
      <c r="D16" s="20" t="s">
        <v>166</v>
      </c>
      <c r="E16" s="37">
        <f aca="true" t="shared" si="1" ref="E16:E21">SUM(F16:G16)</f>
        <v>265400</v>
      </c>
      <c r="F16" s="31">
        <v>265400</v>
      </c>
      <c r="G16" s="31"/>
    </row>
    <row r="17" spans="1:7" s="23" customFormat="1" ht="58.5" customHeight="1">
      <c r="A17" s="163"/>
      <c r="B17" s="165"/>
      <c r="C17" s="28" t="s">
        <v>73</v>
      </c>
      <c r="D17" s="20" t="s">
        <v>132</v>
      </c>
      <c r="E17" s="37">
        <f t="shared" si="1"/>
        <v>10000</v>
      </c>
      <c r="F17" s="31">
        <v>10000</v>
      </c>
      <c r="G17" s="31"/>
    </row>
    <row r="18" spans="1:7" s="23" customFormat="1" ht="104.25" customHeight="1">
      <c r="A18" s="163"/>
      <c r="B18" s="165"/>
      <c r="C18" s="28" t="s">
        <v>80</v>
      </c>
      <c r="D18" s="100" t="s">
        <v>129</v>
      </c>
      <c r="E18" s="37">
        <f t="shared" si="1"/>
        <v>370000</v>
      </c>
      <c r="F18" s="31">
        <v>370000</v>
      </c>
      <c r="G18" s="31"/>
    </row>
    <row r="19" spans="1:7" s="23" customFormat="1" ht="64.5" customHeight="1">
      <c r="A19" s="163"/>
      <c r="B19" s="165"/>
      <c r="C19" s="28" t="s">
        <v>96</v>
      </c>
      <c r="D19" s="51" t="s">
        <v>133</v>
      </c>
      <c r="E19" s="37">
        <f t="shared" si="1"/>
        <v>25000</v>
      </c>
      <c r="F19" s="31"/>
      <c r="G19" s="31">
        <v>25000</v>
      </c>
    </row>
    <row r="20" spans="1:7" s="23" customFormat="1" ht="63.75" customHeight="1">
      <c r="A20" s="163"/>
      <c r="B20" s="165"/>
      <c r="C20" s="34" t="s">
        <v>93</v>
      </c>
      <c r="D20" s="20" t="s">
        <v>167</v>
      </c>
      <c r="E20" s="37">
        <f t="shared" si="1"/>
        <v>6447000</v>
      </c>
      <c r="F20" s="31"/>
      <c r="G20" s="31">
        <v>6447000</v>
      </c>
    </row>
    <row r="21" spans="1:7" s="23" customFormat="1" ht="33" customHeight="1" thickBot="1">
      <c r="A21" s="164"/>
      <c r="B21" s="150"/>
      <c r="C21" s="35" t="s">
        <v>78</v>
      </c>
      <c r="D21" s="36" t="s">
        <v>130</v>
      </c>
      <c r="E21" s="22">
        <f t="shared" si="1"/>
        <v>5000</v>
      </c>
      <c r="F21" s="31">
        <v>5000</v>
      </c>
      <c r="G21" s="18"/>
    </row>
    <row r="22" spans="1:7" s="24" customFormat="1" ht="30.75" customHeight="1" thickBot="1">
      <c r="A22" s="105" t="s">
        <v>94</v>
      </c>
      <c r="B22" s="105"/>
      <c r="C22" s="101"/>
      <c r="D22" s="102" t="s">
        <v>9</v>
      </c>
      <c r="E22" s="103">
        <f>SUM(F22:G22)</f>
        <v>83000</v>
      </c>
      <c r="F22" s="104">
        <f>F23</f>
        <v>83000</v>
      </c>
      <c r="G22" s="104">
        <f>G23</f>
        <v>0</v>
      </c>
    </row>
    <row r="23" spans="1:7" s="16" customFormat="1" ht="37.5" customHeight="1">
      <c r="A23" s="170"/>
      <c r="B23" s="43" t="s">
        <v>21</v>
      </c>
      <c r="C23" s="32"/>
      <c r="D23" s="33" t="s">
        <v>3</v>
      </c>
      <c r="E23" s="26">
        <f aca="true" t="shared" si="2" ref="E23:E84">SUM(F23:G23)</f>
        <v>83000</v>
      </c>
      <c r="F23" s="26">
        <f>SUM(F24:F25)</f>
        <v>83000</v>
      </c>
      <c r="G23" s="26">
        <f>SUM(G24:G25)</f>
        <v>0</v>
      </c>
    </row>
    <row r="24" spans="1:7" s="23" customFormat="1" ht="97.5" customHeight="1">
      <c r="A24" s="170"/>
      <c r="B24" s="171"/>
      <c r="C24" s="34" t="s">
        <v>80</v>
      </c>
      <c r="D24" s="20" t="s">
        <v>129</v>
      </c>
      <c r="E24" s="37">
        <f t="shared" si="2"/>
        <v>73000</v>
      </c>
      <c r="F24" s="37">
        <v>73000</v>
      </c>
      <c r="G24" s="37"/>
    </row>
    <row r="25" spans="1:7" s="23" customFormat="1" ht="32.25" customHeight="1" thickBot="1">
      <c r="A25" s="170"/>
      <c r="B25" s="172"/>
      <c r="C25" s="34" t="s">
        <v>82</v>
      </c>
      <c r="D25" s="38" t="s">
        <v>134</v>
      </c>
      <c r="E25" s="22">
        <f t="shared" si="2"/>
        <v>10000</v>
      </c>
      <c r="F25" s="37">
        <v>10000</v>
      </c>
      <c r="G25" s="31"/>
    </row>
    <row r="26" spans="1:7" s="24" customFormat="1" ht="31.5" customHeight="1" thickBot="1">
      <c r="A26" s="143" t="s">
        <v>95</v>
      </c>
      <c r="B26" s="105"/>
      <c r="C26" s="101"/>
      <c r="D26" s="98" t="s">
        <v>11</v>
      </c>
      <c r="E26" s="103">
        <f>SUM(F26:G26)</f>
        <v>196900</v>
      </c>
      <c r="F26" s="99">
        <f>F27+F29</f>
        <v>196900</v>
      </c>
      <c r="G26" s="99">
        <f>G27+G29</f>
        <v>0</v>
      </c>
    </row>
    <row r="27" spans="1:7" s="16" customFormat="1" ht="33.75" customHeight="1">
      <c r="A27" s="151"/>
      <c r="B27" s="116" t="s">
        <v>23</v>
      </c>
      <c r="C27" s="80"/>
      <c r="D27" s="81" t="s">
        <v>7</v>
      </c>
      <c r="E27" s="114">
        <f t="shared" si="2"/>
        <v>186900</v>
      </c>
      <c r="F27" s="114">
        <f>SUM(F28)</f>
        <v>186900</v>
      </c>
      <c r="G27" s="114">
        <f>SUM(G28)</f>
        <v>0</v>
      </c>
    </row>
    <row r="28" spans="1:7" s="23" customFormat="1" ht="75" customHeight="1">
      <c r="A28" s="159"/>
      <c r="B28" s="126"/>
      <c r="C28" s="34" t="s">
        <v>60</v>
      </c>
      <c r="D28" s="20" t="s">
        <v>168</v>
      </c>
      <c r="E28" s="31">
        <f t="shared" si="2"/>
        <v>186900</v>
      </c>
      <c r="F28" s="37">
        <v>186900</v>
      </c>
      <c r="G28" s="31"/>
    </row>
    <row r="29" spans="1:7" s="16" customFormat="1" ht="40.5" customHeight="1">
      <c r="A29" s="159"/>
      <c r="B29" s="120" t="s">
        <v>24</v>
      </c>
      <c r="C29" s="13"/>
      <c r="D29" s="39" t="s">
        <v>4</v>
      </c>
      <c r="E29" s="26">
        <f t="shared" si="2"/>
        <v>10000</v>
      </c>
      <c r="F29" s="15">
        <f>SUM(F30:F30)</f>
        <v>10000</v>
      </c>
      <c r="G29" s="15">
        <f>SUM(G30:G30)</f>
        <v>0</v>
      </c>
    </row>
    <row r="30" spans="1:7" s="23" customFormat="1" ht="38.25" customHeight="1" thickBot="1">
      <c r="A30" s="152"/>
      <c r="B30" s="127"/>
      <c r="C30" s="35" t="s">
        <v>74</v>
      </c>
      <c r="D30" s="36" t="s">
        <v>135</v>
      </c>
      <c r="E30" s="18">
        <f t="shared" si="2"/>
        <v>10000</v>
      </c>
      <c r="F30" s="22">
        <v>10000</v>
      </c>
      <c r="G30" s="18"/>
    </row>
    <row r="31" spans="1:7" s="24" customFormat="1" ht="69" customHeight="1" thickBot="1">
      <c r="A31" s="105" t="s">
        <v>97</v>
      </c>
      <c r="B31" s="105"/>
      <c r="C31" s="105"/>
      <c r="D31" s="82" t="s">
        <v>151</v>
      </c>
      <c r="E31" s="104">
        <f aca="true" t="shared" si="3" ref="E31:G32">E32</f>
        <v>3300</v>
      </c>
      <c r="F31" s="104">
        <f t="shared" si="3"/>
        <v>3300</v>
      </c>
      <c r="G31" s="104">
        <f t="shared" si="3"/>
        <v>0</v>
      </c>
    </row>
    <row r="32" spans="1:7" s="16" customFormat="1" ht="49.5" customHeight="1">
      <c r="A32" s="159"/>
      <c r="B32" s="42" t="s">
        <v>25</v>
      </c>
      <c r="C32" s="43"/>
      <c r="D32" s="44" t="s">
        <v>26</v>
      </c>
      <c r="E32" s="26">
        <f t="shared" si="2"/>
        <v>3300</v>
      </c>
      <c r="F32" s="26">
        <f t="shared" si="3"/>
        <v>3300</v>
      </c>
      <c r="G32" s="26">
        <f t="shared" si="3"/>
        <v>0</v>
      </c>
    </row>
    <row r="33" spans="1:7" s="23" customFormat="1" ht="72.75" thickBot="1">
      <c r="A33" s="152"/>
      <c r="B33" s="128"/>
      <c r="C33" s="45" t="s">
        <v>60</v>
      </c>
      <c r="D33" s="20" t="s">
        <v>171</v>
      </c>
      <c r="E33" s="31">
        <f t="shared" si="2"/>
        <v>3300</v>
      </c>
      <c r="F33" s="37">
        <v>3300</v>
      </c>
      <c r="G33" s="18"/>
    </row>
    <row r="34" spans="1:7" s="16" customFormat="1" ht="49.5" customHeight="1" thickBot="1">
      <c r="A34" s="146" t="s">
        <v>101</v>
      </c>
      <c r="B34" s="129"/>
      <c r="C34" s="106"/>
      <c r="D34" s="82" t="s">
        <v>106</v>
      </c>
      <c r="E34" s="104">
        <f>E35</f>
        <v>1324200</v>
      </c>
      <c r="F34" s="104">
        <f>F35</f>
        <v>1324200</v>
      </c>
      <c r="G34" s="104">
        <f>G35</f>
        <v>0</v>
      </c>
    </row>
    <row r="35" spans="1:7" s="16" customFormat="1" ht="33.75" customHeight="1">
      <c r="A35" s="173"/>
      <c r="B35" s="116" t="s">
        <v>102</v>
      </c>
      <c r="C35" s="46"/>
      <c r="D35" s="44" t="s">
        <v>105</v>
      </c>
      <c r="E35" s="26">
        <f t="shared" si="2"/>
        <v>1324200</v>
      </c>
      <c r="F35" s="26">
        <f>SUM(F36:F37)</f>
        <v>1324200</v>
      </c>
      <c r="G35" s="26">
        <f>SUM(G36:G37)</f>
        <v>0</v>
      </c>
    </row>
    <row r="36" spans="1:7" s="16" customFormat="1" ht="46.5" customHeight="1">
      <c r="A36" s="174"/>
      <c r="B36" s="122"/>
      <c r="C36" s="20" t="s">
        <v>103</v>
      </c>
      <c r="D36" s="20" t="s">
        <v>104</v>
      </c>
      <c r="E36" s="31">
        <f t="shared" si="2"/>
        <v>1200000</v>
      </c>
      <c r="F36" s="37">
        <v>1200000</v>
      </c>
      <c r="G36" s="15"/>
    </row>
    <row r="37" spans="1:7" s="16" customFormat="1" ht="79.5" customHeight="1" thickBot="1">
      <c r="A37" s="174"/>
      <c r="B37" s="122"/>
      <c r="C37" s="28" t="s">
        <v>83</v>
      </c>
      <c r="D37" s="20" t="s">
        <v>136</v>
      </c>
      <c r="E37" s="31">
        <f t="shared" si="2"/>
        <v>124200</v>
      </c>
      <c r="F37" s="37">
        <v>124200</v>
      </c>
      <c r="G37" s="47"/>
    </row>
    <row r="38" spans="1:7" s="24" customFormat="1" ht="72.75" thickBot="1">
      <c r="A38" s="105" t="s">
        <v>59</v>
      </c>
      <c r="B38" s="105"/>
      <c r="C38" s="105"/>
      <c r="D38" s="82" t="s">
        <v>169</v>
      </c>
      <c r="E38" s="104">
        <f>E39+E41+E49+E59+E63</f>
        <v>16652801</v>
      </c>
      <c r="F38" s="104">
        <f>F39+F41+F49+F59+F63</f>
        <v>16652801</v>
      </c>
      <c r="G38" s="104">
        <f>G39+G41+G49+G59+G63</f>
        <v>0</v>
      </c>
    </row>
    <row r="39" spans="1:7" s="16" customFormat="1" ht="48" customHeight="1">
      <c r="A39" s="151"/>
      <c r="B39" s="115" t="s">
        <v>27</v>
      </c>
      <c r="C39" s="116"/>
      <c r="D39" s="83" t="s">
        <v>28</v>
      </c>
      <c r="E39" s="114">
        <f t="shared" si="2"/>
        <v>100000</v>
      </c>
      <c r="F39" s="114">
        <f>SUM(F40:F40)</f>
        <v>100000</v>
      </c>
      <c r="G39" s="114">
        <f>SUM(G40:G40)</f>
        <v>0</v>
      </c>
    </row>
    <row r="40" spans="1:7" s="23" customFormat="1" ht="42.75" customHeight="1">
      <c r="A40" s="159"/>
      <c r="B40" s="125"/>
      <c r="C40" s="34" t="s">
        <v>61</v>
      </c>
      <c r="D40" s="51" t="s">
        <v>170</v>
      </c>
      <c r="E40" s="31">
        <f t="shared" si="2"/>
        <v>100000</v>
      </c>
      <c r="F40" s="37">
        <v>100000</v>
      </c>
      <c r="G40" s="31"/>
    </row>
    <row r="41" spans="1:7" s="16" customFormat="1" ht="90">
      <c r="A41" s="159"/>
      <c r="B41" s="130" t="s">
        <v>29</v>
      </c>
      <c r="C41" s="13"/>
      <c r="D41" s="39" t="s">
        <v>30</v>
      </c>
      <c r="E41" s="26">
        <f t="shared" si="2"/>
        <v>5620000</v>
      </c>
      <c r="F41" s="15">
        <f>SUM(F42:F48)</f>
        <v>5620000</v>
      </c>
      <c r="G41" s="15">
        <f>SUM(G42:G48)</f>
        <v>0</v>
      </c>
    </row>
    <row r="42" spans="1:7" s="23" customFormat="1" ht="24.75" customHeight="1">
      <c r="A42" s="159"/>
      <c r="B42" s="167"/>
      <c r="C42" s="34" t="s">
        <v>63</v>
      </c>
      <c r="D42" s="38" t="s">
        <v>137</v>
      </c>
      <c r="E42" s="48">
        <f t="shared" si="2"/>
        <v>4970000</v>
      </c>
      <c r="F42" s="37">
        <v>4970000</v>
      </c>
      <c r="G42" s="31"/>
    </row>
    <row r="43" spans="1:7" s="23" customFormat="1" ht="25.5" customHeight="1">
      <c r="A43" s="159"/>
      <c r="B43" s="168"/>
      <c r="C43" s="34" t="s">
        <v>64</v>
      </c>
      <c r="D43" s="38" t="s">
        <v>138</v>
      </c>
      <c r="E43" s="48">
        <f t="shared" si="2"/>
        <v>550000</v>
      </c>
      <c r="F43" s="37">
        <v>550000</v>
      </c>
      <c r="G43" s="31"/>
    </row>
    <row r="44" spans="1:7" s="23" customFormat="1" ht="27.75" customHeight="1">
      <c r="A44" s="159"/>
      <c r="B44" s="168"/>
      <c r="C44" s="34" t="s">
        <v>65</v>
      </c>
      <c r="D44" s="38" t="s">
        <v>139</v>
      </c>
      <c r="E44" s="48">
        <f t="shared" si="2"/>
        <v>3000</v>
      </c>
      <c r="F44" s="37">
        <v>3000</v>
      </c>
      <c r="G44" s="31"/>
    </row>
    <row r="45" spans="1:7" s="23" customFormat="1" ht="21" customHeight="1">
      <c r="A45" s="159"/>
      <c r="B45" s="168"/>
      <c r="C45" s="34" t="s">
        <v>66</v>
      </c>
      <c r="D45" s="38" t="s">
        <v>140</v>
      </c>
      <c r="E45" s="48">
        <f t="shared" si="2"/>
        <v>50000</v>
      </c>
      <c r="F45" s="37">
        <v>50000</v>
      </c>
      <c r="G45" s="31"/>
    </row>
    <row r="46" spans="1:7" s="23" customFormat="1" ht="24.75" customHeight="1">
      <c r="A46" s="159"/>
      <c r="B46" s="168"/>
      <c r="C46" s="34" t="s">
        <v>67</v>
      </c>
      <c r="D46" s="38" t="s">
        <v>141</v>
      </c>
      <c r="E46" s="48">
        <f t="shared" si="2"/>
        <v>20000</v>
      </c>
      <c r="F46" s="37">
        <v>20000</v>
      </c>
      <c r="G46" s="31"/>
    </row>
    <row r="47" spans="1:7" s="23" customFormat="1" ht="42" customHeight="1">
      <c r="A47" s="159"/>
      <c r="B47" s="168"/>
      <c r="C47" s="34" t="s">
        <v>62</v>
      </c>
      <c r="D47" s="20" t="s">
        <v>165</v>
      </c>
      <c r="E47" s="48">
        <f t="shared" si="2"/>
        <v>25000</v>
      </c>
      <c r="F47" s="37">
        <v>25000</v>
      </c>
      <c r="G47" s="31"/>
    </row>
    <row r="48" spans="1:7" s="23" customFormat="1" ht="39.75" customHeight="1">
      <c r="A48" s="159"/>
      <c r="B48" s="169"/>
      <c r="C48" s="34" t="s">
        <v>114</v>
      </c>
      <c r="D48" s="20" t="s">
        <v>142</v>
      </c>
      <c r="E48" s="48">
        <f t="shared" si="2"/>
        <v>2000</v>
      </c>
      <c r="F48" s="37">
        <v>2000</v>
      </c>
      <c r="G48" s="31"/>
    </row>
    <row r="49" spans="1:7" s="16" customFormat="1" ht="72">
      <c r="A49" s="159"/>
      <c r="B49" s="130" t="s">
        <v>31</v>
      </c>
      <c r="C49" s="13"/>
      <c r="D49" s="39" t="s">
        <v>33</v>
      </c>
      <c r="E49" s="26">
        <f t="shared" si="2"/>
        <v>2946400</v>
      </c>
      <c r="F49" s="15">
        <f>SUM(F50:F58)</f>
        <v>2946400</v>
      </c>
      <c r="G49" s="15">
        <f>SUM(G50:G58)</f>
        <v>0</v>
      </c>
    </row>
    <row r="50" spans="1:7" s="23" customFormat="1" ht="21.75" customHeight="1">
      <c r="A50" s="159"/>
      <c r="B50" s="166"/>
      <c r="C50" s="34" t="s">
        <v>63</v>
      </c>
      <c r="D50" s="38" t="s">
        <v>137</v>
      </c>
      <c r="E50" s="48">
        <f t="shared" si="2"/>
        <v>1155000</v>
      </c>
      <c r="F50" s="37">
        <v>1155000</v>
      </c>
      <c r="G50" s="31"/>
    </row>
    <row r="51" spans="1:7" s="23" customFormat="1" ht="20.25" customHeight="1">
      <c r="A51" s="159"/>
      <c r="B51" s="166"/>
      <c r="C51" s="34" t="s">
        <v>64</v>
      </c>
      <c r="D51" s="38" t="s">
        <v>138</v>
      </c>
      <c r="E51" s="48">
        <f t="shared" si="2"/>
        <v>1250000</v>
      </c>
      <c r="F51" s="37">
        <v>1250000</v>
      </c>
      <c r="G51" s="31"/>
    </row>
    <row r="52" spans="1:7" s="23" customFormat="1" ht="21" customHeight="1">
      <c r="A52" s="159"/>
      <c r="B52" s="166"/>
      <c r="C52" s="34" t="s">
        <v>65</v>
      </c>
      <c r="D52" s="38" t="s">
        <v>139</v>
      </c>
      <c r="E52" s="48">
        <f t="shared" si="2"/>
        <v>1000</v>
      </c>
      <c r="F52" s="37">
        <v>1000</v>
      </c>
      <c r="G52" s="31"/>
    </row>
    <row r="53" spans="1:7" s="23" customFormat="1" ht="18.75" customHeight="1">
      <c r="A53" s="159"/>
      <c r="B53" s="166"/>
      <c r="C53" s="34" t="s">
        <v>66</v>
      </c>
      <c r="D53" s="38" t="s">
        <v>140</v>
      </c>
      <c r="E53" s="48">
        <f t="shared" si="2"/>
        <v>155000</v>
      </c>
      <c r="F53" s="37">
        <v>155000</v>
      </c>
      <c r="G53" s="31"/>
    </row>
    <row r="54" spans="1:7" s="23" customFormat="1" ht="24" customHeight="1">
      <c r="A54" s="159"/>
      <c r="B54" s="166"/>
      <c r="C54" s="34" t="s">
        <v>68</v>
      </c>
      <c r="D54" s="38" t="s">
        <v>143</v>
      </c>
      <c r="E54" s="48">
        <f t="shared" si="2"/>
        <v>60000</v>
      </c>
      <c r="F54" s="37">
        <v>60000</v>
      </c>
      <c r="G54" s="31"/>
    </row>
    <row r="55" spans="1:7" s="23" customFormat="1" ht="21.75" customHeight="1">
      <c r="A55" s="159"/>
      <c r="B55" s="166"/>
      <c r="C55" s="34" t="s">
        <v>69</v>
      </c>
      <c r="D55" s="38" t="s">
        <v>144</v>
      </c>
      <c r="E55" s="48">
        <f t="shared" si="2"/>
        <v>400</v>
      </c>
      <c r="F55" s="37">
        <v>400</v>
      </c>
      <c r="G55" s="31"/>
    </row>
    <row r="56" spans="1:7" s="23" customFormat="1" ht="20.25" customHeight="1">
      <c r="A56" s="159"/>
      <c r="B56" s="166"/>
      <c r="C56" s="34" t="s">
        <v>70</v>
      </c>
      <c r="D56" s="38" t="s">
        <v>145</v>
      </c>
      <c r="E56" s="48">
        <f t="shared" si="2"/>
        <v>25000</v>
      </c>
      <c r="F56" s="37">
        <v>25000</v>
      </c>
      <c r="G56" s="31"/>
    </row>
    <row r="57" spans="1:7" s="23" customFormat="1" ht="21" customHeight="1">
      <c r="A57" s="159"/>
      <c r="B57" s="166"/>
      <c r="C57" s="34" t="s">
        <v>67</v>
      </c>
      <c r="D57" s="38" t="s">
        <v>141</v>
      </c>
      <c r="E57" s="48">
        <f t="shared" si="2"/>
        <v>250000</v>
      </c>
      <c r="F57" s="37">
        <v>250000</v>
      </c>
      <c r="G57" s="31"/>
    </row>
    <row r="58" spans="1:7" s="23" customFormat="1" ht="39.75" customHeight="1">
      <c r="A58" s="159"/>
      <c r="B58" s="166"/>
      <c r="C58" s="34" t="s">
        <v>62</v>
      </c>
      <c r="D58" s="20" t="s">
        <v>161</v>
      </c>
      <c r="E58" s="48">
        <f t="shared" si="2"/>
        <v>50000</v>
      </c>
      <c r="F58" s="37">
        <v>50000</v>
      </c>
      <c r="G58" s="31"/>
    </row>
    <row r="59" spans="1:7" s="16" customFormat="1" ht="54">
      <c r="A59" s="159"/>
      <c r="B59" s="130" t="s">
        <v>32</v>
      </c>
      <c r="C59" s="13"/>
      <c r="D59" s="39" t="s">
        <v>163</v>
      </c>
      <c r="E59" s="26">
        <f t="shared" si="2"/>
        <v>850000</v>
      </c>
      <c r="F59" s="15">
        <f>SUM(F60:F62)</f>
        <v>850000</v>
      </c>
      <c r="G59" s="15">
        <f>SUM(G60:G62)</f>
        <v>0</v>
      </c>
    </row>
    <row r="60" spans="1:7" s="23" customFormat="1" ht="29.25" customHeight="1">
      <c r="A60" s="159"/>
      <c r="B60" s="166"/>
      <c r="C60" s="34" t="s">
        <v>71</v>
      </c>
      <c r="D60" s="38" t="s">
        <v>146</v>
      </c>
      <c r="E60" s="48">
        <f t="shared" si="2"/>
        <v>500000</v>
      </c>
      <c r="F60" s="31">
        <v>500000</v>
      </c>
      <c r="G60" s="31"/>
    </row>
    <row r="61" spans="1:7" s="23" customFormat="1" ht="41.25" customHeight="1">
      <c r="A61" s="159"/>
      <c r="B61" s="166"/>
      <c r="C61" s="34" t="s">
        <v>72</v>
      </c>
      <c r="D61" s="20" t="s">
        <v>164</v>
      </c>
      <c r="E61" s="48">
        <f t="shared" si="2"/>
        <v>330000</v>
      </c>
      <c r="F61" s="31">
        <v>330000</v>
      </c>
      <c r="G61" s="31"/>
    </row>
    <row r="62" spans="1:7" s="23" customFormat="1" ht="65.25" customHeight="1">
      <c r="A62" s="159"/>
      <c r="B62" s="166"/>
      <c r="C62" s="28" t="s">
        <v>73</v>
      </c>
      <c r="D62" s="20" t="s">
        <v>132</v>
      </c>
      <c r="E62" s="48">
        <f t="shared" si="2"/>
        <v>20000</v>
      </c>
      <c r="F62" s="31">
        <v>20000</v>
      </c>
      <c r="G62" s="31"/>
    </row>
    <row r="63" spans="1:7" s="16" customFormat="1" ht="36">
      <c r="A63" s="159"/>
      <c r="B63" s="130" t="s">
        <v>34</v>
      </c>
      <c r="C63" s="13"/>
      <c r="D63" s="39" t="s">
        <v>35</v>
      </c>
      <c r="E63" s="26">
        <f t="shared" si="2"/>
        <v>7136401</v>
      </c>
      <c r="F63" s="15">
        <f>F64+F65</f>
        <v>7136401</v>
      </c>
      <c r="G63" s="15">
        <f>G64+G65</f>
        <v>0</v>
      </c>
    </row>
    <row r="64" spans="1:7" s="23" customFormat="1" ht="30.75" customHeight="1">
      <c r="A64" s="159"/>
      <c r="B64" s="165"/>
      <c r="C64" s="34" t="s">
        <v>75</v>
      </c>
      <c r="D64" s="38" t="s">
        <v>147</v>
      </c>
      <c r="E64" s="56">
        <f t="shared" si="2"/>
        <v>6836401</v>
      </c>
      <c r="F64" s="37">
        <v>6836401</v>
      </c>
      <c r="G64" s="37"/>
    </row>
    <row r="65" spans="1:7" s="23" customFormat="1" ht="34.5" customHeight="1" thickBot="1">
      <c r="A65" s="152"/>
      <c r="B65" s="150"/>
      <c r="C65" s="35" t="s">
        <v>76</v>
      </c>
      <c r="D65" s="36" t="s">
        <v>148</v>
      </c>
      <c r="E65" s="117">
        <f t="shared" si="2"/>
        <v>300000</v>
      </c>
      <c r="F65" s="18">
        <v>300000</v>
      </c>
      <c r="G65" s="18"/>
    </row>
    <row r="66" spans="1:7" s="24" customFormat="1" ht="37.5" customHeight="1" thickBot="1">
      <c r="A66" s="12" t="s">
        <v>58</v>
      </c>
      <c r="B66" s="105"/>
      <c r="C66" s="101"/>
      <c r="D66" s="102" t="s">
        <v>36</v>
      </c>
      <c r="E66" s="94">
        <f t="shared" si="2"/>
        <v>12948420</v>
      </c>
      <c r="F66" s="104">
        <f>F67+F69+F71+F73</f>
        <v>12948420</v>
      </c>
      <c r="G66" s="104">
        <f>G67+G69+G71+G73</f>
        <v>0</v>
      </c>
    </row>
    <row r="67" spans="1:7" s="16" customFormat="1" ht="28.5" customHeight="1">
      <c r="A67" s="159"/>
      <c r="B67" s="42" t="s">
        <v>22</v>
      </c>
      <c r="C67" s="32"/>
      <c r="D67" s="33" t="s">
        <v>37</v>
      </c>
      <c r="E67" s="26">
        <f t="shared" si="2"/>
        <v>9526545</v>
      </c>
      <c r="F67" s="26">
        <f>F68</f>
        <v>9526545</v>
      </c>
      <c r="G67" s="26">
        <f>G68</f>
        <v>0</v>
      </c>
    </row>
    <row r="68" spans="1:7" s="23" customFormat="1" ht="35.25" customHeight="1">
      <c r="A68" s="159"/>
      <c r="B68" s="126"/>
      <c r="C68" s="34" t="s">
        <v>77</v>
      </c>
      <c r="D68" s="38" t="s">
        <v>149</v>
      </c>
      <c r="E68" s="48">
        <f t="shared" si="2"/>
        <v>9526545</v>
      </c>
      <c r="F68" s="31">
        <v>9526545</v>
      </c>
      <c r="G68" s="31"/>
    </row>
    <row r="69" spans="1:7" s="16" customFormat="1" ht="72">
      <c r="A69" s="159"/>
      <c r="B69" s="130" t="s">
        <v>38</v>
      </c>
      <c r="C69" s="13"/>
      <c r="D69" s="39" t="s">
        <v>157</v>
      </c>
      <c r="E69" s="26">
        <f t="shared" si="2"/>
        <v>3049870</v>
      </c>
      <c r="F69" s="15">
        <f>F70</f>
        <v>3049870</v>
      </c>
      <c r="G69" s="15">
        <f>G70</f>
        <v>0</v>
      </c>
    </row>
    <row r="70" spans="1:7" s="23" customFormat="1" ht="41.25" customHeight="1">
      <c r="A70" s="159"/>
      <c r="B70" s="126"/>
      <c r="C70" s="34" t="s">
        <v>77</v>
      </c>
      <c r="D70" s="38" t="s">
        <v>149</v>
      </c>
      <c r="E70" s="48">
        <f t="shared" si="2"/>
        <v>3049870</v>
      </c>
      <c r="F70" s="31">
        <v>3049870</v>
      </c>
      <c r="G70" s="31"/>
    </row>
    <row r="71" spans="1:7" s="16" customFormat="1" ht="30.75" customHeight="1">
      <c r="A71" s="159"/>
      <c r="B71" s="131" t="s">
        <v>41</v>
      </c>
      <c r="C71" s="13"/>
      <c r="D71" s="14" t="s">
        <v>18</v>
      </c>
      <c r="E71" s="26">
        <f t="shared" si="2"/>
        <v>10000</v>
      </c>
      <c r="F71" s="15">
        <f>SUM(F72:F72)</f>
        <v>10000</v>
      </c>
      <c r="G71" s="15">
        <f>SUM(G72:G72)</f>
        <v>0</v>
      </c>
    </row>
    <row r="72" spans="1:7" s="23" customFormat="1" ht="31.5" customHeight="1">
      <c r="A72" s="159"/>
      <c r="B72" s="125"/>
      <c r="C72" s="21" t="s">
        <v>78</v>
      </c>
      <c r="D72" s="38" t="s">
        <v>130</v>
      </c>
      <c r="E72" s="48">
        <f t="shared" si="2"/>
        <v>10000</v>
      </c>
      <c r="F72" s="31">
        <v>10000</v>
      </c>
      <c r="G72" s="31"/>
    </row>
    <row r="73" spans="1:7" s="16" customFormat="1" ht="46.5" customHeight="1">
      <c r="A73" s="159"/>
      <c r="B73" s="42" t="s">
        <v>39</v>
      </c>
      <c r="C73" s="13"/>
      <c r="D73" s="39" t="s">
        <v>40</v>
      </c>
      <c r="E73" s="26">
        <f t="shared" si="2"/>
        <v>362005</v>
      </c>
      <c r="F73" s="15">
        <f>F74</f>
        <v>362005</v>
      </c>
      <c r="G73" s="15">
        <f>G74</f>
        <v>0</v>
      </c>
    </row>
    <row r="74" spans="1:7" s="23" customFormat="1" ht="36.75" customHeight="1" thickBot="1">
      <c r="A74" s="152"/>
      <c r="B74" s="128"/>
      <c r="C74" s="35" t="s">
        <v>77</v>
      </c>
      <c r="D74" s="36" t="s">
        <v>149</v>
      </c>
      <c r="E74" s="49">
        <f t="shared" si="2"/>
        <v>362005</v>
      </c>
      <c r="F74" s="18">
        <v>362005</v>
      </c>
      <c r="G74" s="18"/>
    </row>
    <row r="75" spans="1:7" s="24" customFormat="1" ht="38.25" customHeight="1" thickBot="1">
      <c r="A75" s="105" t="s">
        <v>79</v>
      </c>
      <c r="B75" s="105"/>
      <c r="C75" s="101"/>
      <c r="D75" s="102" t="s">
        <v>12</v>
      </c>
      <c r="E75" s="94">
        <f t="shared" si="2"/>
        <v>503567</v>
      </c>
      <c r="F75" s="108">
        <f>F76+F79+F81+F83</f>
        <v>503567</v>
      </c>
      <c r="G75" s="108">
        <f>G76+G79+G81+G83</f>
        <v>0</v>
      </c>
    </row>
    <row r="76" spans="1:7" s="16" customFormat="1" ht="33" customHeight="1">
      <c r="A76" s="159"/>
      <c r="B76" s="120" t="s">
        <v>43</v>
      </c>
      <c r="C76" s="13"/>
      <c r="D76" s="14" t="s">
        <v>42</v>
      </c>
      <c r="E76" s="26">
        <f t="shared" si="2"/>
        <v>38223</v>
      </c>
      <c r="F76" s="15">
        <f>SUM(F77:F78)</f>
        <v>38223</v>
      </c>
      <c r="G76" s="15">
        <f>SUM(G77:G78)</f>
        <v>0</v>
      </c>
    </row>
    <row r="77" spans="1:7" s="23" customFormat="1" ht="90">
      <c r="A77" s="160"/>
      <c r="B77" s="175"/>
      <c r="C77" s="50" t="s">
        <v>80</v>
      </c>
      <c r="D77" s="51" t="s">
        <v>150</v>
      </c>
      <c r="E77" s="31">
        <f t="shared" si="2"/>
        <v>32223</v>
      </c>
      <c r="F77" s="31">
        <v>32223</v>
      </c>
      <c r="G77" s="31"/>
    </row>
    <row r="78" spans="1:7" s="23" customFormat="1" ht="28.5" customHeight="1">
      <c r="A78" s="160"/>
      <c r="B78" s="176"/>
      <c r="C78" s="50" t="s">
        <v>81</v>
      </c>
      <c r="D78" s="51" t="s">
        <v>131</v>
      </c>
      <c r="E78" s="31">
        <f t="shared" si="2"/>
        <v>6000</v>
      </c>
      <c r="F78" s="31">
        <v>6000</v>
      </c>
      <c r="G78" s="31"/>
    </row>
    <row r="79" spans="1:7" s="16" customFormat="1" ht="36.75" customHeight="1">
      <c r="A79" s="159"/>
      <c r="B79" s="130" t="s">
        <v>44</v>
      </c>
      <c r="C79" s="52"/>
      <c r="D79" s="39" t="s">
        <v>5</v>
      </c>
      <c r="E79" s="26">
        <f t="shared" si="2"/>
        <v>40000</v>
      </c>
      <c r="F79" s="15">
        <f>SUM(F80:F80)</f>
        <v>40000</v>
      </c>
      <c r="G79" s="15">
        <f>SUM(G80:G80)</f>
        <v>0</v>
      </c>
    </row>
    <row r="80" spans="1:7" s="23" customFormat="1" ht="90">
      <c r="A80" s="159"/>
      <c r="B80" s="122"/>
      <c r="C80" s="28" t="s">
        <v>80</v>
      </c>
      <c r="D80" s="20" t="s">
        <v>150</v>
      </c>
      <c r="E80" s="31">
        <f t="shared" si="2"/>
        <v>40000</v>
      </c>
      <c r="F80" s="31">
        <v>40000</v>
      </c>
      <c r="G80" s="31"/>
    </row>
    <row r="81" spans="1:7" s="23" customFormat="1" ht="36" customHeight="1">
      <c r="A81" s="41"/>
      <c r="B81" s="132" t="s">
        <v>115</v>
      </c>
      <c r="C81" s="53"/>
      <c r="D81" s="54" t="s">
        <v>116</v>
      </c>
      <c r="E81" s="26">
        <f t="shared" si="2"/>
        <v>9470</v>
      </c>
      <c r="F81" s="55">
        <f>SUM(F82:F82)</f>
        <v>9470</v>
      </c>
      <c r="G81" s="55">
        <f>SUM(G82:G82)</f>
        <v>0</v>
      </c>
    </row>
    <row r="82" spans="1:7" s="23" customFormat="1" ht="75.75" customHeight="1">
      <c r="A82" s="41"/>
      <c r="B82" s="133"/>
      <c r="C82" s="28" t="s">
        <v>83</v>
      </c>
      <c r="D82" s="20" t="s">
        <v>136</v>
      </c>
      <c r="E82" s="31">
        <f t="shared" si="2"/>
        <v>9470</v>
      </c>
      <c r="F82" s="31">
        <v>9470</v>
      </c>
      <c r="G82" s="31"/>
    </row>
    <row r="83" spans="1:7" s="16" customFormat="1" ht="30" customHeight="1">
      <c r="A83" s="41"/>
      <c r="B83" s="134" t="s">
        <v>98</v>
      </c>
      <c r="C83" s="52"/>
      <c r="D83" s="14" t="s">
        <v>99</v>
      </c>
      <c r="E83" s="26">
        <f t="shared" si="2"/>
        <v>415874</v>
      </c>
      <c r="F83" s="15">
        <f>F84</f>
        <v>415874</v>
      </c>
      <c r="G83" s="15">
        <f>G84</f>
        <v>0</v>
      </c>
    </row>
    <row r="84" spans="1:7" s="23" customFormat="1" ht="42" customHeight="1" thickBot="1">
      <c r="A84" s="41"/>
      <c r="B84" s="135"/>
      <c r="C84" s="28" t="s">
        <v>82</v>
      </c>
      <c r="D84" s="38" t="s">
        <v>134</v>
      </c>
      <c r="E84" s="31">
        <f t="shared" si="2"/>
        <v>415874</v>
      </c>
      <c r="F84" s="31">
        <v>415874</v>
      </c>
      <c r="G84" s="31"/>
    </row>
    <row r="85" spans="1:7" s="24" customFormat="1" ht="44.25" customHeight="1" thickBot="1">
      <c r="A85" s="143" t="s">
        <v>85</v>
      </c>
      <c r="B85" s="105"/>
      <c r="C85" s="101"/>
      <c r="D85" s="98" t="s">
        <v>16</v>
      </c>
      <c r="E85" s="94">
        <f>SUM(F85:G85)</f>
        <v>6310150</v>
      </c>
      <c r="F85" s="99">
        <f>F86+F90+F93+F95+F97+F100</f>
        <v>6310150</v>
      </c>
      <c r="G85" s="99">
        <f>G86+G90+G93+G95+G97+G100</f>
        <v>0</v>
      </c>
    </row>
    <row r="86" spans="1:7" s="16" customFormat="1" ht="84" customHeight="1">
      <c r="A86" s="159"/>
      <c r="B86" s="133" t="s">
        <v>45</v>
      </c>
      <c r="C86" s="32"/>
      <c r="D86" s="44" t="s">
        <v>128</v>
      </c>
      <c r="E86" s="26">
        <f>SUM(E87:E89)</f>
        <v>4943000</v>
      </c>
      <c r="F86" s="26">
        <f>SUM(F87:F89)</f>
        <v>4943000</v>
      </c>
      <c r="G86" s="26">
        <f>SUM(G87:G89)</f>
        <v>0</v>
      </c>
    </row>
    <row r="87" spans="1:7" s="23" customFormat="1" ht="51" customHeight="1">
      <c r="A87" s="160"/>
      <c r="B87" s="125"/>
      <c r="C87" s="84" t="s">
        <v>123</v>
      </c>
      <c r="D87" s="51" t="s">
        <v>152</v>
      </c>
      <c r="E87" s="48">
        <f aca="true" t="shared" si="4" ref="E87:E103">SUM(F87:G87)</f>
        <v>30000</v>
      </c>
      <c r="F87" s="31">
        <v>30000</v>
      </c>
      <c r="G87" s="31"/>
    </row>
    <row r="88" spans="1:7" s="16" customFormat="1" ht="73.5" customHeight="1">
      <c r="A88" s="160"/>
      <c r="B88" s="122"/>
      <c r="C88" s="19" t="s">
        <v>60</v>
      </c>
      <c r="D88" s="20" t="s">
        <v>168</v>
      </c>
      <c r="E88" s="48">
        <f t="shared" si="4"/>
        <v>4883000</v>
      </c>
      <c r="F88" s="31">
        <v>4883000</v>
      </c>
      <c r="G88" s="26"/>
    </row>
    <row r="89" spans="1:7" s="23" customFormat="1" ht="77.25" customHeight="1">
      <c r="A89" s="160"/>
      <c r="B89" s="136"/>
      <c r="C89" s="19" t="s">
        <v>124</v>
      </c>
      <c r="D89" s="20" t="s">
        <v>153</v>
      </c>
      <c r="E89" s="48">
        <f t="shared" si="4"/>
        <v>30000</v>
      </c>
      <c r="F89" s="31">
        <v>30000</v>
      </c>
      <c r="G89" s="31"/>
    </row>
    <row r="90" spans="1:7" s="16" customFormat="1" ht="98.25" customHeight="1">
      <c r="A90" s="159"/>
      <c r="B90" s="133" t="s">
        <v>46</v>
      </c>
      <c r="C90" s="52"/>
      <c r="D90" s="39" t="s">
        <v>117</v>
      </c>
      <c r="E90" s="26">
        <f>SUM(E91:E92)</f>
        <v>50000</v>
      </c>
      <c r="F90" s="26">
        <f>SUM(F91:F92)</f>
        <v>50000</v>
      </c>
      <c r="G90" s="15">
        <f>G91</f>
        <v>0</v>
      </c>
    </row>
    <row r="91" spans="1:7" s="23" customFormat="1" ht="74.25" customHeight="1">
      <c r="A91" s="160"/>
      <c r="B91" s="137"/>
      <c r="C91" s="19" t="s">
        <v>60</v>
      </c>
      <c r="D91" s="20" t="s">
        <v>168</v>
      </c>
      <c r="E91" s="48">
        <f t="shared" si="4"/>
        <v>13000</v>
      </c>
      <c r="F91" s="31">
        <v>13000</v>
      </c>
      <c r="G91" s="31"/>
    </row>
    <row r="92" spans="1:7" s="23" customFormat="1" ht="63" customHeight="1">
      <c r="A92" s="160"/>
      <c r="B92" s="136"/>
      <c r="C92" s="50" t="s">
        <v>86</v>
      </c>
      <c r="D92" s="20" t="s">
        <v>154</v>
      </c>
      <c r="E92" s="56">
        <f t="shared" si="4"/>
        <v>37000</v>
      </c>
      <c r="F92" s="31">
        <v>37000</v>
      </c>
      <c r="G92" s="31"/>
    </row>
    <row r="93" spans="1:7" s="16" customFormat="1" ht="62.25" customHeight="1">
      <c r="A93" s="159"/>
      <c r="B93" s="120" t="s">
        <v>47</v>
      </c>
      <c r="C93" s="52"/>
      <c r="D93" s="39" t="s">
        <v>48</v>
      </c>
      <c r="E93" s="107">
        <f t="shared" si="4"/>
        <v>407000</v>
      </c>
      <c r="F93" s="15">
        <f>SUM(F94:F94)</f>
        <v>407000</v>
      </c>
      <c r="G93" s="15">
        <f>SUM(G94:G94)</f>
        <v>0</v>
      </c>
    </row>
    <row r="94" spans="1:7" s="23" customFormat="1" ht="36.75" customHeight="1">
      <c r="A94" s="159"/>
      <c r="B94" s="138"/>
      <c r="C94" s="19" t="s">
        <v>86</v>
      </c>
      <c r="D94" s="20" t="s">
        <v>154</v>
      </c>
      <c r="E94" s="56">
        <f t="shared" si="4"/>
        <v>407000</v>
      </c>
      <c r="F94" s="31">
        <v>407000</v>
      </c>
      <c r="G94" s="31"/>
    </row>
    <row r="95" spans="1:7" s="23" customFormat="1" ht="36.75" customHeight="1">
      <c r="A95" s="159"/>
      <c r="B95" s="42" t="s">
        <v>125</v>
      </c>
      <c r="C95" s="52"/>
      <c r="D95" s="14" t="s">
        <v>126</v>
      </c>
      <c r="E95" s="107">
        <f t="shared" si="4"/>
        <v>479000</v>
      </c>
      <c r="F95" s="15">
        <f>SUM(F96:F96)</f>
        <v>479000</v>
      </c>
      <c r="G95" s="15">
        <f>SUM(G96:G96)</f>
        <v>0</v>
      </c>
    </row>
    <row r="96" spans="1:7" s="23" customFormat="1" ht="48" customHeight="1">
      <c r="A96" s="159"/>
      <c r="B96" s="138"/>
      <c r="C96" s="19" t="s">
        <v>86</v>
      </c>
      <c r="D96" s="20" t="s">
        <v>154</v>
      </c>
      <c r="E96" s="56">
        <f t="shared" si="4"/>
        <v>479000</v>
      </c>
      <c r="F96" s="31">
        <v>479000</v>
      </c>
      <c r="G96" s="31"/>
    </row>
    <row r="97" spans="1:7" s="16" customFormat="1" ht="40.5" customHeight="1">
      <c r="A97" s="159"/>
      <c r="B97" s="42" t="s">
        <v>49</v>
      </c>
      <c r="C97" s="52"/>
      <c r="D97" s="14" t="s">
        <v>50</v>
      </c>
      <c r="E97" s="107">
        <f t="shared" si="4"/>
        <v>346000</v>
      </c>
      <c r="F97" s="15">
        <f>SUM(F98:F99)</f>
        <v>346000</v>
      </c>
      <c r="G97" s="15">
        <f>SUM(G98:G99)</f>
        <v>0</v>
      </c>
    </row>
    <row r="98" spans="1:7" s="16" customFormat="1" ht="34.5" customHeight="1">
      <c r="A98" s="159"/>
      <c r="B98" s="175"/>
      <c r="C98" s="57" t="s">
        <v>81</v>
      </c>
      <c r="D98" s="58" t="s">
        <v>131</v>
      </c>
      <c r="E98" s="109">
        <f t="shared" si="4"/>
        <v>18000</v>
      </c>
      <c r="F98" s="48">
        <v>18000</v>
      </c>
      <c r="G98" s="48"/>
    </row>
    <row r="99" spans="1:7" s="23" customFormat="1" ht="53.25" customHeight="1">
      <c r="A99" s="159"/>
      <c r="B99" s="176"/>
      <c r="C99" s="28" t="s">
        <v>86</v>
      </c>
      <c r="D99" s="20" t="s">
        <v>154</v>
      </c>
      <c r="E99" s="109">
        <f t="shared" si="4"/>
        <v>328000</v>
      </c>
      <c r="F99" s="48">
        <v>328000</v>
      </c>
      <c r="G99" s="31"/>
    </row>
    <row r="100" spans="1:7" s="16" customFormat="1" ht="39.75" customHeight="1">
      <c r="A100" s="159"/>
      <c r="B100" s="130" t="s">
        <v>51</v>
      </c>
      <c r="C100" s="52"/>
      <c r="D100" s="39" t="s">
        <v>52</v>
      </c>
      <c r="E100" s="107">
        <f t="shared" si="4"/>
        <v>85150</v>
      </c>
      <c r="F100" s="15">
        <f>F101+F102+F103</f>
        <v>85150</v>
      </c>
      <c r="G100" s="15">
        <f>G101+G102+G103</f>
        <v>0</v>
      </c>
    </row>
    <row r="101" spans="1:7" s="23" customFormat="1" ht="34.5" customHeight="1">
      <c r="A101" s="159"/>
      <c r="B101" s="171"/>
      <c r="C101" s="34" t="s">
        <v>82</v>
      </c>
      <c r="D101" s="38" t="s">
        <v>134</v>
      </c>
      <c r="E101" s="109">
        <f t="shared" si="4"/>
        <v>23000</v>
      </c>
      <c r="F101" s="48">
        <v>23000</v>
      </c>
      <c r="G101" s="31"/>
    </row>
    <row r="102" spans="1:7" s="23" customFormat="1" ht="72.75" customHeight="1">
      <c r="A102" s="159"/>
      <c r="B102" s="172"/>
      <c r="C102" s="28" t="s">
        <v>60</v>
      </c>
      <c r="D102" s="20" t="s">
        <v>168</v>
      </c>
      <c r="E102" s="109">
        <f t="shared" si="4"/>
        <v>62000</v>
      </c>
      <c r="F102" s="48">
        <v>62000</v>
      </c>
      <c r="G102" s="31"/>
    </row>
    <row r="103" spans="1:7" s="23" customFormat="1" ht="70.5" customHeight="1" thickBot="1">
      <c r="A103" s="159"/>
      <c r="B103" s="183"/>
      <c r="C103" s="28" t="s">
        <v>87</v>
      </c>
      <c r="D103" s="20" t="s">
        <v>155</v>
      </c>
      <c r="E103" s="109">
        <f t="shared" si="4"/>
        <v>150</v>
      </c>
      <c r="F103" s="48">
        <v>150</v>
      </c>
      <c r="G103" s="31"/>
    </row>
    <row r="104" spans="1:7" s="24" customFormat="1" ht="43.5" customHeight="1" thickBot="1">
      <c r="A104" s="143" t="s">
        <v>88</v>
      </c>
      <c r="B104" s="105"/>
      <c r="C104" s="101"/>
      <c r="D104" s="98" t="s">
        <v>14</v>
      </c>
      <c r="E104" s="94">
        <f aca="true" t="shared" si="5" ref="E104:E113">SUM(F104:G104)</f>
        <v>49240</v>
      </c>
      <c r="F104" s="99">
        <f>F105+F107</f>
        <v>49240</v>
      </c>
      <c r="G104" s="99">
        <f>G105+G107</f>
        <v>0</v>
      </c>
    </row>
    <row r="105" spans="1:7" s="16" customFormat="1" ht="39" customHeight="1">
      <c r="A105" s="170"/>
      <c r="B105" s="131" t="s">
        <v>53</v>
      </c>
      <c r="C105" s="13"/>
      <c r="D105" s="14" t="s">
        <v>54</v>
      </c>
      <c r="E105" s="110">
        <f t="shared" si="5"/>
        <v>25000</v>
      </c>
      <c r="F105" s="15">
        <f>SUM(F106:F106)</f>
        <v>25000</v>
      </c>
      <c r="G105" s="15">
        <f>SUM(G106:G106)</f>
        <v>0</v>
      </c>
    </row>
    <row r="106" spans="1:7" s="23" customFormat="1" ht="90">
      <c r="A106" s="170"/>
      <c r="B106" s="124"/>
      <c r="C106" s="19" t="s">
        <v>80</v>
      </c>
      <c r="D106" s="20" t="s">
        <v>156</v>
      </c>
      <c r="E106" s="109">
        <f t="shared" si="5"/>
        <v>25000</v>
      </c>
      <c r="F106" s="48">
        <v>25000</v>
      </c>
      <c r="G106" s="31"/>
    </row>
    <row r="107" spans="1:7" s="16" customFormat="1" ht="37.5" customHeight="1">
      <c r="A107" s="170"/>
      <c r="B107" s="42" t="s">
        <v>55</v>
      </c>
      <c r="C107" s="52"/>
      <c r="D107" s="14" t="s">
        <v>15</v>
      </c>
      <c r="E107" s="110">
        <f t="shared" si="5"/>
        <v>24240</v>
      </c>
      <c r="F107" s="15">
        <f>F108</f>
        <v>24240</v>
      </c>
      <c r="G107" s="15">
        <f>G108</f>
        <v>0</v>
      </c>
    </row>
    <row r="108" spans="1:7" s="23" customFormat="1" ht="63.75" customHeight="1" thickBot="1">
      <c r="A108" s="182"/>
      <c r="B108" s="128"/>
      <c r="C108" s="45" t="s">
        <v>84</v>
      </c>
      <c r="D108" s="40" t="s">
        <v>162</v>
      </c>
      <c r="E108" s="109">
        <f t="shared" si="5"/>
        <v>24240</v>
      </c>
      <c r="F108" s="18">
        <v>24240</v>
      </c>
      <c r="G108" s="18"/>
    </row>
    <row r="109" spans="1:7" s="24" customFormat="1" ht="45.75" customHeight="1" thickBot="1">
      <c r="A109" s="105" t="s">
        <v>89</v>
      </c>
      <c r="B109" s="105"/>
      <c r="C109" s="106"/>
      <c r="D109" s="111" t="s">
        <v>13</v>
      </c>
      <c r="E109" s="94">
        <f>SUM(F109:G109)</f>
        <v>72450</v>
      </c>
      <c r="F109" s="104">
        <f>F110</f>
        <v>72450</v>
      </c>
      <c r="G109" s="104">
        <f>G110</f>
        <v>0</v>
      </c>
    </row>
    <row r="110" spans="1:7" s="16" customFormat="1" ht="37.5" customHeight="1">
      <c r="A110" s="170"/>
      <c r="B110" s="120" t="s">
        <v>56</v>
      </c>
      <c r="C110" s="46"/>
      <c r="D110" s="59" t="s">
        <v>6</v>
      </c>
      <c r="E110" s="110">
        <f t="shared" si="5"/>
        <v>72450</v>
      </c>
      <c r="F110" s="26">
        <f>SUM(F111:F113)</f>
        <v>72450</v>
      </c>
      <c r="G110" s="26">
        <f>SUM(G111:G113)</f>
        <v>0</v>
      </c>
    </row>
    <row r="111" spans="1:7" s="23" customFormat="1" ht="90">
      <c r="A111" s="170"/>
      <c r="B111" s="167"/>
      <c r="C111" s="60" t="s">
        <v>80</v>
      </c>
      <c r="D111" s="20" t="s">
        <v>156</v>
      </c>
      <c r="E111" s="109">
        <f t="shared" si="5"/>
        <v>30000</v>
      </c>
      <c r="F111" s="48">
        <v>30000</v>
      </c>
      <c r="G111" s="37"/>
    </row>
    <row r="112" spans="1:7" s="23" customFormat="1" ht="36" customHeight="1">
      <c r="A112" s="170"/>
      <c r="B112" s="168"/>
      <c r="C112" s="28" t="s">
        <v>82</v>
      </c>
      <c r="D112" s="38" t="s">
        <v>134</v>
      </c>
      <c r="E112" s="109">
        <f t="shared" si="5"/>
        <v>20000</v>
      </c>
      <c r="F112" s="48">
        <v>20000</v>
      </c>
      <c r="G112" s="31"/>
    </row>
    <row r="113" spans="1:7" s="23" customFormat="1" ht="39" customHeight="1" thickBot="1">
      <c r="A113" s="170"/>
      <c r="B113" s="168"/>
      <c r="C113" s="28" t="s">
        <v>81</v>
      </c>
      <c r="D113" s="38" t="s">
        <v>131</v>
      </c>
      <c r="E113" s="109">
        <f t="shared" si="5"/>
        <v>22450</v>
      </c>
      <c r="F113" s="48">
        <v>22450</v>
      </c>
      <c r="G113" s="31"/>
    </row>
    <row r="114" spans="1:7" s="16" customFormat="1" ht="40.5" customHeight="1" thickBot="1">
      <c r="A114" s="179" t="s">
        <v>107</v>
      </c>
      <c r="B114" s="180"/>
      <c r="C114" s="180"/>
      <c r="D114" s="181"/>
      <c r="E114" s="112">
        <f>E109+E104+E85+E75+E66+E38+E34+E31+E26+E22+E10+E7</f>
        <v>46285228</v>
      </c>
      <c r="F114" s="112">
        <f>F109+F104+F85+F75+F66+F38+F34+F31+F26+F22+F10+F7</f>
        <v>39813228</v>
      </c>
      <c r="G114" s="99">
        <f>G109+G104+G85+G75+G66+G38+G34+G31+G26+G22+G10+G7</f>
        <v>6472000</v>
      </c>
    </row>
    <row r="115" spans="1:7" s="16" customFormat="1" ht="40.5" customHeight="1">
      <c r="A115" s="62"/>
      <c r="B115" s="149"/>
      <c r="C115" s="149"/>
      <c r="D115" s="149"/>
      <c r="E115" s="65"/>
      <c r="F115" s="65"/>
      <c r="G115" s="65"/>
    </row>
    <row r="116" spans="1:7" s="16" customFormat="1" ht="40.5" customHeight="1">
      <c r="A116" s="147"/>
      <c r="B116" s="61"/>
      <c r="C116" s="61"/>
      <c r="D116" s="62" t="s">
        <v>108</v>
      </c>
      <c r="E116" s="63">
        <f>SUM(E117:E118)</f>
        <v>5000000</v>
      </c>
      <c r="F116" s="63"/>
      <c r="G116" s="63"/>
    </row>
    <row r="117" spans="1:7" s="16" customFormat="1" ht="22.5" customHeight="1">
      <c r="A117" s="147"/>
      <c r="B117" s="61"/>
      <c r="C117" s="61"/>
      <c r="D117" s="64" t="s">
        <v>109</v>
      </c>
      <c r="E117" s="66">
        <v>0</v>
      </c>
      <c r="F117" s="65"/>
      <c r="G117" s="65"/>
    </row>
    <row r="118" spans="1:7" s="16" customFormat="1" ht="23.25" customHeight="1">
      <c r="A118" s="147"/>
      <c r="B118" s="61"/>
      <c r="C118" s="61"/>
      <c r="D118" s="64" t="s">
        <v>110</v>
      </c>
      <c r="E118" s="66">
        <v>5000000</v>
      </c>
      <c r="F118" s="66"/>
      <c r="G118" s="66"/>
    </row>
    <row r="119" spans="1:7" s="16" customFormat="1" ht="21.75" customHeight="1">
      <c r="A119" s="147"/>
      <c r="B119" s="61"/>
      <c r="C119" s="61"/>
      <c r="D119" s="62" t="s">
        <v>111</v>
      </c>
      <c r="E119" s="63">
        <f>SUM(E120:E121)</f>
        <v>2000000</v>
      </c>
      <c r="F119" s="63"/>
      <c r="G119" s="63"/>
    </row>
    <row r="120" spans="1:7" s="16" customFormat="1" ht="21.75" customHeight="1">
      <c r="A120" s="147"/>
      <c r="B120" s="61"/>
      <c r="C120" s="61"/>
      <c r="D120" s="64" t="s">
        <v>158</v>
      </c>
      <c r="E120" s="66">
        <v>375000</v>
      </c>
      <c r="F120" s="66"/>
      <c r="G120" s="66"/>
    </row>
    <row r="121" spans="1:7" s="23" customFormat="1" ht="22.5" customHeight="1">
      <c r="A121" s="148"/>
      <c r="B121" s="139"/>
      <c r="C121" s="67"/>
      <c r="D121" s="64" t="s">
        <v>118</v>
      </c>
      <c r="E121" s="68">
        <v>1625000</v>
      </c>
      <c r="F121" s="68"/>
      <c r="G121" s="68"/>
    </row>
    <row r="122" spans="1:7" s="23" customFormat="1" ht="24.75" customHeight="1">
      <c r="A122" s="148"/>
      <c r="B122" s="139"/>
      <c r="C122" s="67"/>
      <c r="D122" s="69"/>
      <c r="E122" s="70"/>
      <c r="F122" s="70"/>
      <c r="G122" s="70"/>
    </row>
    <row r="123" spans="1:7" s="23" customFormat="1" ht="18">
      <c r="A123" s="148"/>
      <c r="B123" s="139"/>
      <c r="C123" s="67"/>
      <c r="D123" s="71"/>
      <c r="E123" s="70"/>
      <c r="F123" s="70"/>
      <c r="G123" s="70"/>
    </row>
    <row r="124" spans="1:7" s="23" customFormat="1" ht="27.75" customHeight="1">
      <c r="A124" s="148"/>
      <c r="B124" s="177"/>
      <c r="C124" s="178"/>
      <c r="D124" s="72"/>
      <c r="E124" s="73"/>
      <c r="F124" s="73"/>
      <c r="G124" s="73"/>
    </row>
    <row r="125" spans="1:7" s="23" customFormat="1" ht="18">
      <c r="A125" s="148"/>
      <c r="B125" s="140"/>
      <c r="C125" s="67"/>
      <c r="D125" s="71"/>
      <c r="E125" s="73"/>
      <c r="F125" s="73"/>
      <c r="G125" s="73"/>
    </row>
    <row r="126" spans="1:7" s="23" customFormat="1" ht="18">
      <c r="A126" s="148"/>
      <c r="B126" s="139"/>
      <c r="C126" s="67"/>
      <c r="D126" s="74"/>
      <c r="E126" s="73"/>
      <c r="F126" s="73"/>
      <c r="G126" s="73"/>
    </row>
    <row r="127" spans="1:7" s="23" customFormat="1" ht="18">
      <c r="A127" s="148"/>
      <c r="B127" s="139"/>
      <c r="C127" s="67"/>
      <c r="D127" s="75"/>
      <c r="E127" s="76"/>
      <c r="F127" s="76"/>
      <c r="G127" s="76"/>
    </row>
    <row r="128" spans="1:7" s="23" customFormat="1" ht="18">
      <c r="A128" s="148"/>
      <c r="B128" s="140"/>
      <c r="C128" s="67"/>
      <c r="D128" s="75"/>
      <c r="E128" s="77"/>
      <c r="F128" s="77"/>
      <c r="G128" s="77"/>
    </row>
    <row r="129" spans="1:7" s="23" customFormat="1" ht="18">
      <c r="A129" s="148"/>
      <c r="B129" s="140"/>
      <c r="C129" s="67"/>
      <c r="D129" s="78"/>
      <c r="E129" s="77"/>
      <c r="F129" s="77"/>
      <c r="G129" s="77"/>
    </row>
    <row r="130" spans="1:7" s="23" customFormat="1" ht="18">
      <c r="A130" s="148"/>
      <c r="B130" s="140"/>
      <c r="C130" s="67"/>
      <c r="D130" s="75"/>
      <c r="E130" s="77"/>
      <c r="F130" s="77"/>
      <c r="G130" s="77"/>
    </row>
    <row r="131" spans="1:7" s="23" customFormat="1" ht="18">
      <c r="A131" s="148"/>
      <c r="B131" s="139"/>
      <c r="C131" s="67"/>
      <c r="D131" s="79"/>
      <c r="E131" s="73"/>
      <c r="F131" s="73"/>
      <c r="G131" s="73"/>
    </row>
    <row r="132" spans="1:7" s="23" customFormat="1" ht="18">
      <c r="A132" s="148"/>
      <c r="B132" s="139"/>
      <c r="C132" s="67"/>
      <c r="D132" s="79"/>
      <c r="E132" s="73"/>
      <c r="F132" s="73"/>
      <c r="G132" s="73"/>
    </row>
    <row r="133" spans="1:7" s="23" customFormat="1" ht="18">
      <c r="A133" s="148"/>
      <c r="B133" s="139"/>
      <c r="C133" s="67"/>
      <c r="D133" s="79"/>
      <c r="E133" s="73"/>
      <c r="F133" s="73"/>
      <c r="G133" s="73"/>
    </row>
    <row r="134" spans="1:7" s="23" customFormat="1" ht="18">
      <c r="A134" s="148"/>
      <c r="B134" s="139"/>
      <c r="C134" s="67"/>
      <c r="D134" s="79"/>
      <c r="E134" s="73"/>
      <c r="F134" s="73"/>
      <c r="G134" s="73"/>
    </row>
    <row r="135" spans="1:7" s="23" customFormat="1" ht="18">
      <c r="A135" s="148"/>
      <c r="B135" s="139"/>
      <c r="C135" s="67"/>
      <c r="D135" s="79"/>
      <c r="E135" s="73"/>
      <c r="F135" s="73"/>
      <c r="G135" s="73"/>
    </row>
    <row r="136" spans="1:7" s="23" customFormat="1" ht="18">
      <c r="A136" s="148"/>
      <c r="B136" s="139"/>
      <c r="C136" s="67"/>
      <c r="D136" s="79"/>
      <c r="E136" s="73"/>
      <c r="F136" s="73"/>
      <c r="G136" s="73"/>
    </row>
    <row r="137" spans="1:7" s="23" customFormat="1" ht="18">
      <c r="A137" s="148"/>
      <c r="B137" s="139"/>
      <c r="C137" s="67"/>
      <c r="D137" s="79"/>
      <c r="E137" s="73"/>
      <c r="F137" s="73"/>
      <c r="G137" s="73"/>
    </row>
    <row r="138" spans="1:7" s="23" customFormat="1" ht="18">
      <c r="A138" s="148"/>
      <c r="B138" s="139"/>
      <c r="C138" s="67"/>
      <c r="D138" s="79"/>
      <c r="E138" s="73"/>
      <c r="F138" s="73"/>
      <c r="G138" s="73"/>
    </row>
    <row r="139" spans="1:7" s="23" customFormat="1" ht="18">
      <c r="A139" s="148"/>
      <c r="B139" s="139"/>
      <c r="C139" s="67"/>
      <c r="D139" s="79"/>
      <c r="E139" s="73"/>
      <c r="F139" s="73"/>
      <c r="G139" s="73"/>
    </row>
    <row r="140" spans="1:7" s="23" customFormat="1" ht="18">
      <c r="A140" s="148"/>
      <c r="B140" s="139"/>
      <c r="C140" s="67"/>
      <c r="D140" s="79"/>
      <c r="E140" s="73"/>
      <c r="F140" s="73"/>
      <c r="G140" s="73"/>
    </row>
    <row r="141" spans="1:7" s="23" customFormat="1" ht="18">
      <c r="A141" s="148"/>
      <c r="B141" s="139"/>
      <c r="C141" s="67"/>
      <c r="D141" s="79"/>
      <c r="E141" s="73"/>
      <c r="F141" s="73"/>
      <c r="G141" s="73"/>
    </row>
    <row r="142" spans="1:7" s="23" customFormat="1" ht="18">
      <c r="A142" s="148"/>
      <c r="B142" s="139"/>
      <c r="C142" s="67"/>
      <c r="D142" s="79"/>
      <c r="E142" s="73"/>
      <c r="F142" s="73"/>
      <c r="G142" s="73"/>
    </row>
    <row r="143" spans="1:7" s="23" customFormat="1" ht="18">
      <c r="A143" s="148"/>
      <c r="B143" s="139"/>
      <c r="C143" s="67"/>
      <c r="D143" s="79"/>
      <c r="E143" s="73"/>
      <c r="F143" s="73"/>
      <c r="G143" s="73"/>
    </row>
    <row r="144" spans="1:7" s="23" customFormat="1" ht="18">
      <c r="A144" s="148"/>
      <c r="B144" s="139"/>
      <c r="C144" s="67"/>
      <c r="D144" s="79"/>
      <c r="E144" s="73"/>
      <c r="F144" s="73"/>
      <c r="G144" s="73"/>
    </row>
    <row r="145" spans="1:7" s="23" customFormat="1" ht="18">
      <c r="A145" s="148"/>
      <c r="B145" s="139"/>
      <c r="C145" s="67"/>
      <c r="D145" s="79"/>
      <c r="E145" s="73"/>
      <c r="F145" s="73"/>
      <c r="G145" s="73"/>
    </row>
    <row r="146" spans="1:7" s="23" customFormat="1" ht="18">
      <c r="A146" s="148"/>
      <c r="B146" s="139"/>
      <c r="C146" s="67"/>
      <c r="D146" s="79"/>
      <c r="E146" s="73"/>
      <c r="F146" s="73"/>
      <c r="G146" s="73"/>
    </row>
    <row r="147" spans="1:7" s="23" customFormat="1" ht="18">
      <c r="A147" s="148"/>
      <c r="B147" s="139"/>
      <c r="C147" s="67"/>
      <c r="D147" s="79"/>
      <c r="E147" s="73"/>
      <c r="F147" s="73"/>
      <c r="G147" s="73"/>
    </row>
    <row r="148" spans="1:7" s="23" customFormat="1" ht="18">
      <c r="A148" s="148"/>
      <c r="B148" s="139"/>
      <c r="C148" s="67"/>
      <c r="D148" s="79"/>
      <c r="E148" s="73"/>
      <c r="F148" s="73"/>
      <c r="G148" s="73"/>
    </row>
    <row r="149" spans="1:7" s="23" customFormat="1" ht="18">
      <c r="A149" s="148"/>
      <c r="B149" s="139"/>
      <c r="C149" s="67"/>
      <c r="D149" s="79"/>
      <c r="E149" s="73"/>
      <c r="F149" s="73"/>
      <c r="G149" s="73"/>
    </row>
    <row r="150" spans="1:7" s="23" customFormat="1" ht="18">
      <c r="A150" s="148"/>
      <c r="B150" s="139"/>
      <c r="C150" s="67"/>
      <c r="D150" s="79"/>
      <c r="E150" s="73"/>
      <c r="F150" s="73"/>
      <c r="G150" s="73"/>
    </row>
    <row r="151" spans="1:7" s="23" customFormat="1" ht="18">
      <c r="A151" s="148"/>
      <c r="B151" s="139"/>
      <c r="C151" s="67"/>
      <c r="D151" s="79"/>
      <c r="E151" s="73"/>
      <c r="F151" s="73"/>
      <c r="G151" s="73"/>
    </row>
    <row r="152" spans="1:7" s="23" customFormat="1" ht="18">
      <c r="A152" s="148"/>
      <c r="B152" s="139"/>
      <c r="C152" s="67"/>
      <c r="D152" s="79"/>
      <c r="E152" s="73"/>
      <c r="F152" s="73"/>
      <c r="G152" s="73"/>
    </row>
    <row r="153" spans="1:7" s="23" customFormat="1" ht="18">
      <c r="A153" s="148"/>
      <c r="B153" s="139"/>
      <c r="C153" s="67"/>
      <c r="D153" s="79"/>
      <c r="E153" s="73"/>
      <c r="F153" s="73"/>
      <c r="G153" s="73"/>
    </row>
    <row r="154" spans="1:7" s="23" customFormat="1" ht="18">
      <c r="A154" s="148"/>
      <c r="B154" s="139"/>
      <c r="C154" s="67"/>
      <c r="D154" s="79"/>
      <c r="E154" s="73"/>
      <c r="F154" s="73"/>
      <c r="G154" s="73"/>
    </row>
    <row r="155" spans="1:7" s="23" customFormat="1" ht="18">
      <c r="A155" s="148"/>
      <c r="B155" s="139"/>
      <c r="C155" s="67"/>
      <c r="D155" s="79"/>
      <c r="E155" s="73"/>
      <c r="F155" s="73"/>
      <c r="G155" s="73"/>
    </row>
  </sheetData>
  <sheetProtection/>
  <mergeCells count="30">
    <mergeCell ref="B24:B25"/>
    <mergeCell ref="A35:A37"/>
    <mergeCell ref="B77:B78"/>
    <mergeCell ref="B124:C124"/>
    <mergeCell ref="A114:D114"/>
    <mergeCell ref="A105:A108"/>
    <mergeCell ref="B111:B113"/>
    <mergeCell ref="B98:B99"/>
    <mergeCell ref="B101:B103"/>
    <mergeCell ref="A110:A113"/>
    <mergeCell ref="A27:A30"/>
    <mergeCell ref="A32:A33"/>
    <mergeCell ref="A67:A74"/>
    <mergeCell ref="A76:A80"/>
    <mergeCell ref="A86:A103"/>
    <mergeCell ref="A8:A9"/>
    <mergeCell ref="A15:A21"/>
    <mergeCell ref="B16:B21"/>
    <mergeCell ref="A39:A65"/>
    <mergeCell ref="B50:B58"/>
    <mergeCell ref="B60:B62"/>
    <mergeCell ref="B64:B65"/>
    <mergeCell ref="B42:B48"/>
    <mergeCell ref="A23:A25"/>
    <mergeCell ref="B4:B5"/>
    <mergeCell ref="A4:A5"/>
    <mergeCell ref="F4:G4"/>
    <mergeCell ref="E4:E5"/>
    <mergeCell ref="D4:D5"/>
    <mergeCell ref="C4:C5"/>
  </mergeCells>
  <printOptions horizontalCentered="1"/>
  <pageMargins left="0.1968503937007874" right="0" top="0.3937007874015748" bottom="0" header="0" footer="0"/>
  <pageSetup fitToHeight="3" horizontalDpi="300" verticalDpi="300" orientation="portrait" paperSize="9" scale="56" r:id="rId1"/>
  <headerFooter alignWithMargins="0">
    <oddFooter>&amp;R&amp;P</oddFooter>
  </headerFooter>
  <rowBreaks count="3" manualBreakCount="3">
    <brk id="30" max="6" man="1"/>
    <brk id="65" max="6" man="1"/>
    <brk id="9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Pyrzycach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załączników</dc:title>
  <dc:subject/>
  <dc:creator>Elżbieta Dzioba</dc:creator>
  <cp:keywords/>
  <dc:description/>
  <cp:lastModifiedBy>Mlodawska</cp:lastModifiedBy>
  <cp:lastPrinted>2009-11-16T13:24:36Z</cp:lastPrinted>
  <dcterms:created xsi:type="dcterms:W3CDTF">2002-10-14T06:46:41Z</dcterms:created>
  <dcterms:modified xsi:type="dcterms:W3CDTF">2009-11-18T07:10:08Z</dcterms:modified>
  <cp:category/>
  <cp:version/>
  <cp:contentType/>
  <cp:contentStatus/>
</cp:coreProperties>
</file>