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8" activeTab="2"/>
  </bookViews>
  <sheets>
    <sheet name="zał.1 doch ogół. s.1-11" sheetId="1" r:id="rId1"/>
    <sheet name="zał.2 doch wl. s.12-20" sheetId="2" r:id="rId2"/>
    <sheet name="zał.3  doch jst s.21" sheetId="3" r:id="rId3"/>
    <sheet name="zał.4  doch a.rz  s.22" sheetId="4" r:id="rId4"/>
    <sheet name="zał.5 doch zlec. s.23-24" sheetId="5" r:id="rId5"/>
  </sheets>
  <definedNames>
    <definedName name="_xlnm.Print_Area" localSheetId="0">'zał.1 doch ogół. s.1-11'!$A$1:$N$211</definedName>
    <definedName name="_xlnm.Print_Area" localSheetId="1">'zał.2 doch wl. s.12-20'!$A$1:$N$184</definedName>
    <definedName name="_xlnm.Print_Area" localSheetId="2">'zał.3  doch jst s.21'!$A$1:$N$19</definedName>
    <definedName name="_xlnm.Print_Area" localSheetId="3">'zał.4  doch a.rz  s.22'!$A$1:$N$12</definedName>
    <definedName name="_xlnm.Print_Area" localSheetId="4">'zał.5 doch zlec. s.23-24'!$A$1:$N$30</definedName>
    <definedName name="_xlnm.Print_Titles" localSheetId="0">'zał.1 doch ogół. s.1-11'!$3:$5</definedName>
    <definedName name="_xlnm.Print_Titles" localSheetId="1">'zał.2 doch wl. s.12-20'!$3:$5</definedName>
    <definedName name="_xlnm.Print_Titles" localSheetId="2">'zał.3  doch jst s.21'!$2:$4</definedName>
    <definedName name="_xlnm.Print_Titles" localSheetId="3">'zał.4  doch a.rz  s.22'!$2:$4</definedName>
    <definedName name="_xlnm.Print_Titles" localSheetId="4">'zał.5 doch zlec. s.23-24'!$2:$4</definedName>
  </definedNames>
  <calcPr fullCalcOnLoad="1"/>
</workbook>
</file>

<file path=xl/sharedStrings.xml><?xml version="1.0" encoding="utf-8"?>
<sst xmlns="http://schemas.openxmlformats.org/spreadsheetml/2006/main" count="1064" uniqueCount="242">
  <si>
    <t>Dział</t>
  </si>
  <si>
    <t>Rolnictwo i łowiectwo</t>
  </si>
  <si>
    <t>Pozostała działalność</t>
  </si>
  <si>
    <t>Cmentarze</t>
  </si>
  <si>
    <t>Gimnazja</t>
  </si>
  <si>
    <t>Instytucje kultury fizycznej</t>
  </si>
  <si>
    <t>Urzędy Wojewódzkie</t>
  </si>
  <si>
    <t>Gospodarka gruntami i nieruchomościami</t>
  </si>
  <si>
    <t>Działalność usługowa</t>
  </si>
  <si>
    <t>Gospodarka mieszkaniowa</t>
  </si>
  <si>
    <t>Administracja publiczna</t>
  </si>
  <si>
    <t>Oświata i wychowanie</t>
  </si>
  <si>
    <t>Kultura i ochrona dziedzictwa narodowego</t>
  </si>
  <si>
    <t>Biblioteki</t>
  </si>
  <si>
    <t>Pomoc społeczna</t>
  </si>
  <si>
    <t>Rozdział</t>
  </si>
  <si>
    <t>Różne rozliczenia finansowe</t>
  </si>
  <si>
    <t>01095</t>
  </si>
  <si>
    <t>70005</t>
  </si>
  <si>
    <t>71035</t>
  </si>
  <si>
    <t>75801</t>
  </si>
  <si>
    <t>75011</t>
  </si>
  <si>
    <t>75023</t>
  </si>
  <si>
    <t>75101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</si>
  <si>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</si>
  <si>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</si>
  <si>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</si>
  <si>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</si>
  <si>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</si>
  <si>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75618</t>
  </si>
  <si>
    <t>75621</t>
  </si>
  <si>
    <t>Udziały gmin w podatkach stanowiących dochód budżetu państwa</t>
  </si>
  <si>
    <t>75807</t>
  </si>
  <si>
    <t>75831</t>
  </si>
  <si>
    <t>Część równoważąca subwencji ogólnej dla gmin</t>
  </si>
  <si>
    <t>75814</t>
  </si>
  <si>
    <t>Szkoły podstawowe</t>
  </si>
  <si>
    <t>80101</t>
  </si>
  <si>
    <t>80110</t>
  </si>
  <si>
    <t>85212</t>
  </si>
  <si>
    <t>85213</t>
  </si>
  <si>
    <t>85214</t>
  </si>
  <si>
    <t>Zasiłki i pomoc w naturze oraz składki na ubezpieczenia rentowe i emerytalne</t>
  </si>
  <si>
    <t>85219</t>
  </si>
  <si>
    <t>85228</t>
  </si>
  <si>
    <t>Usługi opiekuńcze i specjalistyczne usługi opiekuńcze</t>
  </si>
  <si>
    <t>92109</t>
  </si>
  <si>
    <t>Domy i ośrodki kultury, świetlice i kluby</t>
  </si>
  <si>
    <t>92116</t>
  </si>
  <si>
    <t>92604</t>
  </si>
  <si>
    <t>758</t>
  </si>
  <si>
    <t>756</t>
  </si>
  <si>
    <t>2010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</si>
  <si>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</si>
  <si>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</si>
  <si>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</si>
  <si>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</si>
  <si>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</si>
  <si>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</si>
  <si>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</si>
  <si>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</si>
  <si>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</si>
  <si>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</si>
  <si>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</si>
  <si>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</si>
  <si>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0490</t>
  </si>
  <si>
    <t>0690</t>
  </si>
  <si>
    <t>0010</t>
  </si>
  <si>
    <t>0020</t>
  </si>
  <si>
    <t>2920</t>
  </si>
  <si>
    <t>0920</t>
  </si>
  <si>
    <t>801</t>
  </si>
  <si>
    <t>0750</t>
  </si>
  <si>
    <t>0970</t>
  </si>
  <si>
    <t>0830</t>
  </si>
  <si>
    <t>2310</t>
  </si>
  <si>
    <t>2320</t>
  </si>
  <si>
    <t>852</t>
  </si>
  <si>
    <t>2030</t>
  </si>
  <si>
    <t xml:space="preserve">2360 </t>
  </si>
  <si>
    <t>921</t>
  </si>
  <si>
    <t>926</t>
  </si>
  <si>
    <t>010</t>
  </si>
  <si>
    <t>700</t>
  </si>
  <si>
    <t>0470</t>
  </si>
  <si>
    <t>0770</t>
  </si>
  <si>
    <t>710</t>
  </si>
  <si>
    <t>750</t>
  </si>
  <si>
    <t>0760</t>
  </si>
  <si>
    <t>751</t>
  </si>
  <si>
    <t>80148</t>
  </si>
  <si>
    <t>Źródła dochodów</t>
  </si>
  <si>
    <t>754</t>
  </si>
  <si>
    <t>75416</t>
  </si>
  <si>
    <t>0570</t>
  </si>
  <si>
    <t>Grzywny , mandaty i inne kary pieniężne od osób fizycznych</t>
  </si>
  <si>
    <t>Straż Miejska</t>
  </si>
  <si>
    <t>Bezpieczeństwo publiczne i ochrona przeciwpożarowa</t>
  </si>
  <si>
    <t xml:space="preserve">     Ogółem:</t>
  </si>
  <si>
    <t>70004</t>
  </si>
  <si>
    <t>Różne jednostki obsługi gospodarki mieszkaniowej</t>
  </si>
  <si>
    <t>2680</t>
  </si>
  <si>
    <t>80113</t>
  </si>
  <si>
    <t>Dowożenie uczniów do szkół</t>
  </si>
  <si>
    <t>Dochody majątkowe</t>
  </si>
  <si>
    <t>0980</t>
  </si>
  <si>
    <t>85216</t>
  </si>
  <si>
    <t>Zasiłki stałe</t>
  </si>
  <si>
    <t>z tego:</t>
  </si>
  <si>
    <t>Świadczenia rodzinne, świadczenia z funduszu alimentacyjnego oraz składki na ubezpieczenia emerytalne i rentowe z ubezpieczenia społecznego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</si>
  <si>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</si>
  <si>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</si>
  <si>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Wpływy z różnych dochodów</t>
  </si>
  <si>
    <t>Wpływy z innych lokalnych opłat pobieranych przez jednostki samorządu terytorialnego na podstawie odrębnych ustaw</t>
  </si>
  <si>
    <t>Wpływy z tytułu przekształcenia prawa użytkowania wieczystego przysługującego osobom fizycznym w prawo własności</t>
  </si>
  <si>
    <t>Wpływy z usług</t>
  </si>
  <si>
    <t>Wpływy z różnych opłat</t>
  </si>
  <si>
    <t>Dotacje celowe otrzymane z gminy na zadania bieżące realizowane na podstawie porozumień (umów) między jednostkami samorządu terytorialnego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</si>
  <si>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</si>
  <si>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</si>
  <si>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</si>
  <si>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</si>
  <si>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</si>
  <si>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 xml:space="preserve">Rekompensaty utraconych dochodów w podatkach i opłatach lokalnych </t>
  </si>
  <si>
    <t>Podatek od spadków i darowizn</t>
  </si>
  <si>
    <t>Opłata od posiadania psów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</si>
  <si>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</si>
  <si>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</si>
  <si>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</si>
  <si>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</si>
  <si>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</si>
  <si>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Wpływy z tytułu zwrotów wypłaconych świadczeń z funduszu alimentacyjnego</t>
  </si>
  <si>
    <t>Dochody          bieżące</t>
  </si>
  <si>
    <t>Odsetki od nieterminowych wpłat z tytułu podatków      i opłat</t>
  </si>
  <si>
    <t>Wpływy  z innych opłat stanowiących dochody jednostki samorządu terytorialnego na podstawie ustaw</t>
  </si>
  <si>
    <t>Odsetki od nieterminowych wpłat z tytułu podatków                i opłat</t>
  </si>
  <si>
    <t>Wpływy z opłat za zarząd, użytkowanie i użytkowanie  wieczyste nieruchomości</t>
  </si>
  <si>
    <t>Wpłaty z tytułu odpłatnego nabycia prawa własności oraz prawa użytkowania wieczystego nieruchomości</t>
  </si>
  <si>
    <t>Podatek od działalności gospodarczej osób fizycznych, opłacany w formie karty podatkowej</t>
  </si>
  <si>
    <t>71013</t>
  </si>
  <si>
    <t>Prace geodezyjne i kartograficzne (nieinwestycyjne)</t>
  </si>
  <si>
    <t>75095</t>
  </si>
  <si>
    <t>0870</t>
  </si>
  <si>
    <t>Wpływy ze sprzedaży składników majątkowych</t>
  </si>
  <si>
    <t>2701</t>
  </si>
  <si>
    <t>75412</t>
  </si>
  <si>
    <t>Ochotnicze straże pożarne</t>
  </si>
  <si>
    <t>75495</t>
  </si>
  <si>
    <t>0960</t>
  </si>
  <si>
    <t>Otrzymane spadki, zapisy i darowizny w postaci pieniężnej</t>
  </si>
  <si>
    <t>80104</t>
  </si>
  <si>
    <t>2007</t>
  </si>
  <si>
    <t>2009</t>
  </si>
  <si>
    <t>Dotacje celowe w ramach programów finansowanych z udziałem środków europejskich oraz środków, o których mowa w art.5 ust.1 pkt 3 oraz ust.3 pkt.5 i 6 ustawy, lub płatności w ramach budżetu środków europejskich</t>
  </si>
  <si>
    <t>2910</t>
  </si>
  <si>
    <t>Przedszkola</t>
  </si>
  <si>
    <t>Stołówki szkolne i przedszkolne</t>
  </si>
  <si>
    <t>80132</t>
  </si>
  <si>
    <t>Szkoły artystyczne</t>
  </si>
  <si>
    <t>80195</t>
  </si>
  <si>
    <t>851</t>
  </si>
  <si>
    <t>Ochrona zdrowia</t>
  </si>
  <si>
    <t>85154</t>
  </si>
  <si>
    <t>Przeciwdziałanie alkoholizmowi</t>
  </si>
  <si>
    <t>85295</t>
  </si>
  <si>
    <t>853</t>
  </si>
  <si>
    <t>85311</t>
  </si>
  <si>
    <t>Pozostałe zadania w zakresie polityki społecznej</t>
  </si>
  <si>
    <t>Wpływy ze zwrotów dotacji oraz płatności, w tym wykorzystanych niezgodnie z przeznaczeniem lub wykorzystanych z naruszeniem procedur, o których mowa w art.184  ustawy, pobranych nienależnie lub w nadmiernej wysokości</t>
  </si>
  <si>
    <t>Rehabilitacja zawodowa i społeczna osób niepełnosprawnych</t>
  </si>
  <si>
    <t>92605</t>
  </si>
  <si>
    <t>70095</t>
  </si>
  <si>
    <t>2020</t>
  </si>
  <si>
    <t>Dotacje celowe otrzymane z budżetu państwa na zadania bieżące realizowane przez gminę na podstawie porozumień z organami administracji rządowej</t>
  </si>
  <si>
    <t>600</t>
  </si>
  <si>
    <t>Transport i łączność</t>
  </si>
  <si>
    <t>60016</t>
  </si>
  <si>
    <t>Drogi publiczne i gminne</t>
  </si>
  <si>
    <t>6207</t>
  </si>
  <si>
    <t>85395</t>
  </si>
  <si>
    <t>2327</t>
  </si>
  <si>
    <t>2329</t>
  </si>
  <si>
    <t>Dotacje celowe otrzymane z powiatu na zadania bieżące realizowane na podstawie porozumień (umów) między jednostkami samorządu terytorialnego</t>
  </si>
  <si>
    <t>75107</t>
  </si>
  <si>
    <t>Dotacje celowe otrzymane z budżetu państwa na realizację własnych zadań bieżących gmin (związków gmin)</t>
  </si>
  <si>
    <t>6330</t>
  </si>
  <si>
    <t>Dotacje celowe otrzymane z budżetu państwa na realizację inwestycji i zakupów inwestycyjnych własnych gmin (związków gmin)</t>
  </si>
  <si>
    <t>85195</t>
  </si>
  <si>
    <t>854</t>
  </si>
  <si>
    <t>85415</t>
  </si>
  <si>
    <t>Edukacyjna opieka wychowawcza</t>
  </si>
  <si>
    <t>Pomoc materialna dla uczniów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</si>
  <si>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</si>
  <si>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</si>
  <si>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</si>
  <si>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</si>
  <si>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-</t>
  </si>
  <si>
    <t>Dochody jednostek samorządu terytorialnego związane z realizacją zadań z zakresu administracji rządowej oraz innych zadań zleconych ustawami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</si>
  <si>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</si>
  <si>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</si>
  <si>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Grzywny, mandaty i inne kary pieniężne od osób fizycznych</t>
  </si>
  <si>
    <t xml:space="preserve">Dochody od osób prawnych, od osób fizycznych i od innych jednostek nieposiadających osobowości prawnej oraz wydatki związane z ich poborem </t>
  </si>
  <si>
    <t>Wpływy z podatku rolnego, podatku leśnego, podatku od spadków i darowizn, podatku od czynności cywilnoprawnych oraz podatków i opłat lokalnych od osób fizycznych</t>
  </si>
  <si>
    <t xml:space="preserve">Różne rozliczenia </t>
  </si>
  <si>
    <t>Część oświatowa subwencji ogólnej dla jednostek samorządu terytorialnego</t>
  </si>
  <si>
    <t>Wpływy z opłat za zezwolenia na sprzedaż napojów alkoholowych</t>
  </si>
  <si>
    <t>Ośrodki pomocy społecznej</t>
  </si>
  <si>
    <r>
      <t>Wykonanie</t>
    </r>
    <r>
      <rPr>
        <sz val="14"/>
        <rFont val="Arial"/>
        <family val="2"/>
      </rPr>
      <t xml:space="preserve">  %  (kol.11/8)   </t>
    </r>
    <r>
      <rPr>
        <b/>
        <sz val="14"/>
        <rFont val="Arial"/>
        <family val="2"/>
      </rPr>
      <t xml:space="preserve">              </t>
    </r>
  </si>
  <si>
    <r>
      <t xml:space="preserve">Część wyrównawcza subwencji ogólnej dla gmin                                          </t>
    </r>
    <r>
      <rPr>
        <sz val="14"/>
        <rFont val="Arial"/>
        <family val="2"/>
      </rPr>
      <t xml:space="preserve">                                     - podstawowa 2 190 716  zł                                                                          - uzupełniająca  859 154  zł</t>
    </r>
  </si>
  <si>
    <r>
      <t xml:space="preserve">Plan </t>
    </r>
    <r>
      <rPr>
        <b/>
        <sz val="12"/>
        <rFont val="Arial"/>
        <family val="2"/>
      </rPr>
      <t>na 2010 rok wg Uchwały                Nr LVI/475/09                           z 30-12-09r.</t>
    </r>
  </si>
  <si>
    <t>Paragraf</t>
  </si>
  <si>
    <t>Dotacje celowe otrzymane z budżetu państwa na realizację zadań bieżących z zakresu administracji rządowej oraz innych zadań zleconych gminie           (związkom gmin) ustawami</t>
  </si>
  <si>
    <t>Dotacje celowe otrzymane z budżetu państwa na realizację zadań bieżących z zakresu administracji rządowej oraz innych zadań zleconych gminie           (związkom gmin)ustawami</t>
  </si>
  <si>
    <t>Załącznik Nr 3</t>
  </si>
  <si>
    <t>Załącznik Nr 2</t>
  </si>
  <si>
    <t>Załącznik Nr 1</t>
  </si>
  <si>
    <t>Załącznik Nr 4</t>
  </si>
  <si>
    <t>Załącznik Nr 5</t>
  </si>
  <si>
    <t xml:space="preserve"> (OGÓŁEM)</t>
  </si>
  <si>
    <t xml:space="preserve"> (WŁASNE)</t>
  </si>
  <si>
    <t>(suma załączników Nr 2+ Nr 3+ Nr 4+ Nr 5)</t>
  </si>
  <si>
    <t>Urzędy wojewódzkie</t>
  </si>
  <si>
    <t>Urzędy gmin (miast i miast na prawach powiatu)</t>
  </si>
  <si>
    <t>Środki na dofinansowanie własnych zadań bieżących gmin (związków gmin), powiatów (związków powiatów), samorządów województw, pozyskane z innych źródeł</t>
  </si>
  <si>
    <t>Wybory Prezydenta Rzeczypospolitej Polskiej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</si>
  <si>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</si>
  <si>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 Dochody                                                                                               Gminy Pyrzyce                                                                                          za  2010r.  
</t>
  </si>
  <si>
    <t>Wykonanie                     na 31-12-2010r.</t>
  </si>
  <si>
    <t>Plan po zmianach                 na 31-12-2010r.</t>
  </si>
  <si>
    <t>Straż gminna (miejska)</t>
  </si>
  <si>
    <t>Kultura fizyczna</t>
  </si>
  <si>
    <t>Zadania w zakresie kultury fizycznej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</si>
  <si>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</si>
  <si>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</si>
  <si>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</si>
  <si>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</si>
  <si>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Dotacje celowe w ramach programów finansowych z udziałem środków europejskich oraz środków, o których mowa w art.5 ust.1 pkt 3 oraz ust.3 pkt 5 i 6 ustawy, lub płatności w ramach budżetu środków europejskich</t>
  </si>
  <si>
    <t>92195</t>
  </si>
  <si>
    <t xml:space="preserve"> Dochody  Gminy Pyrzyce  związane z realizacją zadań wykonywanych na podstawie porozumień (umów) między jednostkami samorządu terytorialnego                                                                                                                                   wykonane w  2010r.                           </t>
  </si>
  <si>
    <t xml:space="preserve"> Dochody Gminy Pyrzyce  związane z realizacją zadań wykonywanych                                                                        na podstawie porozumień z organami administracji rządowej                                             wykonane w 2010r.          </t>
  </si>
  <si>
    <t xml:space="preserve"> Dochody  Gminy Pyrzyce  związane z realizacją zadań z zakresu administracji rządowej oraz innych zadań zleconych ustawami                                                        wykonane w 2010r.
</t>
  </si>
  <si>
    <t>Plan                      na 31-12-2010r.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</si>
</sst>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6"/>
      <name val="Arial CE"/>
      <family val="2"/>
    </font>
    <font>
      <b/>
      <sz val="16"/>
      <name val="Arial"/>
      <family val="2"/>
    </font>
    <font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" fontId="24" fillId="0" borderId="14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/>
    </xf>
    <xf numFmtId="49" fontId="23" fillId="0" borderId="18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 vertical="center"/>
    </xf>
    <xf numFmtId="3" fontId="22" fillId="0" borderId="16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6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49" fontId="22" fillId="0" borderId="29" xfId="0" applyNumberFormat="1" applyFont="1" applyFill="1" applyBorder="1" applyAlignment="1">
      <alignment vertical="center"/>
    </xf>
    <xf numFmtId="49" fontId="23" fillId="0" borderId="25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3" fontId="24" fillId="0" borderId="26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right" vertical="center"/>
    </xf>
    <xf numFmtId="4" fontId="22" fillId="0" borderId="21" xfId="0" applyNumberFormat="1" applyFont="1" applyFill="1" applyBorder="1" applyAlignment="1">
      <alignment horizontal="right" vertical="center"/>
    </xf>
    <xf numFmtId="4" fontId="22" fillId="0" borderId="31" xfId="0" applyNumberFormat="1" applyFont="1" applyFill="1" applyBorder="1" applyAlignment="1">
      <alignment horizontal="right" vertical="center"/>
    </xf>
    <xf numFmtId="4" fontId="22" fillId="0" borderId="16" xfId="0" applyNumberFormat="1" applyFont="1" applyFill="1" applyBorder="1" applyAlignment="1">
      <alignment horizontal="right" vertical="center"/>
    </xf>
    <xf numFmtId="4" fontId="22" fillId="0" borderId="16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4" fontId="23" fillId="0" borderId="17" xfId="0" applyNumberFormat="1" applyFont="1" applyFill="1" applyBorder="1" applyAlignment="1">
      <alignment horizontal="right" vertical="center"/>
    </xf>
    <xf numFmtId="4" fontId="23" fillId="0" borderId="29" xfId="0" applyNumberFormat="1" applyFont="1" applyFill="1" applyBorder="1" applyAlignment="1">
      <alignment horizontal="right" vertical="center"/>
    </xf>
    <xf numFmtId="4" fontId="23" fillId="0" borderId="17" xfId="0" applyNumberFormat="1" applyFont="1" applyFill="1" applyBorder="1" applyAlignment="1">
      <alignment horizontal="right" vertical="center"/>
    </xf>
    <xf numFmtId="4" fontId="23" fillId="0" borderId="16" xfId="0" applyNumberFormat="1" applyFont="1" applyFill="1" applyBorder="1" applyAlignment="1">
      <alignment horizontal="right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4" fontId="22" fillId="0" borderId="20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left" vertical="center" wrapText="1"/>
    </xf>
    <xf numFmtId="4" fontId="23" fillId="0" borderId="16" xfId="0" applyNumberFormat="1" applyFont="1" applyFill="1" applyBorder="1" applyAlignment="1">
      <alignment horizontal="right" vertical="center"/>
    </xf>
    <xf numFmtId="49" fontId="23" fillId="0" borderId="32" xfId="0" applyNumberFormat="1" applyFont="1" applyFill="1" applyBorder="1" applyAlignment="1">
      <alignment horizontal="left" vertical="center"/>
    </xf>
    <xf numFmtId="4" fontId="22" fillId="0" borderId="11" xfId="0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4" fontId="22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horizontal="left" vertical="center"/>
    </xf>
    <xf numFmtId="0" fontId="23" fillId="0" borderId="29" xfId="0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49" fontId="23" fillId="0" borderId="23" xfId="0" applyNumberFormat="1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33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/>
    </xf>
    <xf numFmtId="4" fontId="22" fillId="0" borderId="34" xfId="0" applyNumberFormat="1" applyFont="1" applyFill="1" applyBorder="1" applyAlignment="1">
      <alignment horizontal="right" vertical="center"/>
    </xf>
    <xf numFmtId="4" fontId="23" fillId="0" borderId="16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right" vertical="center"/>
    </xf>
    <xf numFmtId="4" fontId="23" fillId="0" borderId="34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4" fontId="22" fillId="0" borderId="16" xfId="0" applyNumberFormat="1" applyFont="1" applyFill="1" applyBorder="1" applyAlignment="1">
      <alignment horizontal="right" vertical="center"/>
    </xf>
    <xf numFmtId="49" fontId="23" fillId="0" borderId="15" xfId="0" applyNumberFormat="1" applyFont="1" applyFill="1" applyBorder="1" applyAlignment="1">
      <alignment horizontal="left" vertical="center"/>
    </xf>
    <xf numFmtId="0" fontId="23" fillId="0" borderId="28" xfId="0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49" fontId="22" fillId="0" borderId="28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right" vertical="center"/>
    </xf>
    <xf numFmtId="4" fontId="22" fillId="0" borderId="29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vertical="center"/>
    </xf>
    <xf numFmtId="6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3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2" fillId="0" borderId="23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left" vertical="center"/>
    </xf>
    <xf numFmtId="4" fontId="22" fillId="0" borderId="19" xfId="0" applyNumberFormat="1" applyFont="1" applyFill="1" applyBorder="1" applyAlignment="1">
      <alignment horizontal="right" vertical="center"/>
    </xf>
    <xf numFmtId="49" fontId="22" fillId="0" borderId="24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top" wrapText="1"/>
    </xf>
    <xf numFmtId="4" fontId="22" fillId="0" borderId="21" xfId="0" applyNumberFormat="1" applyFont="1" applyFill="1" applyBorder="1" applyAlignment="1">
      <alignment horizontal="right" vertical="center"/>
    </xf>
    <xf numFmtId="3" fontId="24" fillId="0" borderId="36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right" vertical="center"/>
    </xf>
    <xf numFmtId="4" fontId="23" fillId="0" borderId="28" xfId="0" applyNumberFormat="1" applyFont="1" applyFill="1" applyBorder="1" applyAlignment="1">
      <alignment horizontal="right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10" fontId="22" fillId="0" borderId="31" xfId="0" applyNumberFormat="1" applyFont="1" applyFill="1" applyBorder="1" applyAlignment="1">
      <alignment horizontal="right" vertical="center"/>
    </xf>
    <xf numFmtId="10" fontId="22" fillId="0" borderId="16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horizontal="center" vertical="center"/>
    </xf>
    <xf numFmtId="10" fontId="23" fillId="0" borderId="11" xfId="0" applyNumberFormat="1" applyFont="1" applyFill="1" applyBorder="1" applyAlignment="1">
      <alignment horizontal="right" vertical="center"/>
    </xf>
    <xf numFmtId="10" fontId="22" fillId="0" borderId="11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right" vertical="center"/>
    </xf>
    <xf numFmtId="10" fontId="22" fillId="0" borderId="17" xfId="0" applyNumberFormat="1" applyFont="1" applyFill="1" applyBorder="1" applyAlignment="1">
      <alignment horizontal="right" vertical="center"/>
    </xf>
    <xf numFmtId="10" fontId="22" fillId="0" borderId="10" xfId="0" applyNumberFormat="1" applyFont="1" applyFill="1" applyBorder="1" applyAlignment="1">
      <alignment horizontal="right" vertical="center"/>
    </xf>
    <xf numFmtId="10" fontId="23" fillId="0" borderId="17" xfId="0" applyNumberFormat="1" applyFont="1" applyFill="1" applyBorder="1" applyAlignment="1">
      <alignment horizontal="right" vertical="center"/>
    </xf>
    <xf numFmtId="10" fontId="22" fillId="0" borderId="21" xfId="0" applyNumberFormat="1" applyFont="1" applyFill="1" applyBorder="1" applyAlignment="1">
      <alignment horizontal="right" vertical="center"/>
    </xf>
    <xf numFmtId="10" fontId="22" fillId="0" borderId="19" xfId="0" applyNumberFormat="1" applyFont="1" applyFill="1" applyBorder="1" applyAlignment="1">
      <alignment horizontal="right" vertical="center"/>
    </xf>
    <xf numFmtId="10" fontId="23" fillId="0" borderId="10" xfId="0" applyNumberFormat="1" applyFont="1" applyFill="1" applyBorder="1" applyAlignment="1">
      <alignment horizontal="right" vertical="center"/>
    </xf>
    <xf numFmtId="10" fontId="22" fillId="0" borderId="37" xfId="0" applyNumberFormat="1" applyFont="1" applyFill="1" applyBorder="1" applyAlignment="1">
      <alignment horizontal="right" vertical="center"/>
    </xf>
    <xf numFmtId="10" fontId="22" fillId="0" borderId="38" xfId="0" applyNumberFormat="1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49" fontId="23" fillId="0" borderId="23" xfId="0" applyNumberFormat="1" applyFont="1" applyFill="1" applyBorder="1" applyAlignment="1">
      <alignment vertical="center"/>
    </xf>
    <xf numFmtId="49" fontId="23" fillId="0" borderId="26" xfId="0" applyNumberFormat="1" applyFont="1" applyFill="1" applyBorder="1" applyAlignment="1">
      <alignment horizontal="left" vertical="center"/>
    </xf>
    <xf numFmtId="49" fontId="23" fillId="0" borderId="28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center" vertical="center"/>
    </xf>
    <xf numFmtId="4" fontId="23" fillId="20" borderId="11" xfId="0" applyNumberFormat="1" applyFont="1" applyFill="1" applyBorder="1" applyAlignment="1">
      <alignment horizontal="right" vertical="center"/>
    </xf>
    <xf numFmtId="4" fontId="23" fillId="20" borderId="11" xfId="0" applyNumberFormat="1" applyFont="1" applyFill="1" applyBorder="1" applyAlignment="1">
      <alignment horizontal="right" vertical="center"/>
    </xf>
    <xf numFmtId="4" fontId="23" fillId="20" borderId="11" xfId="0" applyNumberFormat="1" applyFont="1" applyFill="1" applyBorder="1" applyAlignment="1">
      <alignment horizontal="right" vertical="center"/>
    </xf>
    <xf numFmtId="4" fontId="22" fillId="20" borderId="11" xfId="0" applyNumberFormat="1" applyFont="1" applyFill="1" applyBorder="1" applyAlignment="1">
      <alignment horizontal="right" vertical="center"/>
    </xf>
    <xf numFmtId="4" fontId="23" fillId="20" borderId="11" xfId="0" applyNumberFormat="1" applyFont="1" applyFill="1" applyBorder="1" applyAlignment="1">
      <alignment horizontal="right" vertical="center"/>
    </xf>
    <xf numFmtId="49" fontId="22" fillId="0" borderId="41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 vertical="center"/>
    </xf>
    <xf numFmtId="10" fontId="22" fillId="0" borderId="42" xfId="0" applyNumberFormat="1" applyFont="1" applyFill="1" applyBorder="1" applyAlignment="1">
      <alignment horizontal="right" vertical="center"/>
    </xf>
    <xf numFmtId="4" fontId="21" fillId="22" borderId="0" xfId="0" applyNumberFormat="1" applyFont="1" applyFill="1" applyAlignment="1">
      <alignment vertical="center"/>
    </xf>
    <xf numFmtId="3" fontId="24" fillId="20" borderId="17" xfId="0" applyNumberFormat="1" applyFont="1" applyFill="1" applyBorder="1" applyAlignment="1">
      <alignment horizontal="center" vertical="center"/>
    </xf>
    <xf numFmtId="4" fontId="22" fillId="20" borderId="10" xfId="0" applyNumberFormat="1" applyFont="1" applyFill="1" applyBorder="1" applyAlignment="1">
      <alignment horizontal="right" vertical="center"/>
    </xf>
    <xf numFmtId="4" fontId="22" fillId="20" borderId="16" xfId="0" applyNumberFormat="1" applyFont="1" applyFill="1" applyBorder="1" applyAlignment="1">
      <alignment horizontal="right" vertical="center"/>
    </xf>
    <xf numFmtId="4" fontId="22" fillId="20" borderId="21" xfId="0" applyNumberFormat="1" applyFont="1" applyFill="1" applyBorder="1" applyAlignment="1">
      <alignment horizontal="right" vertical="center"/>
    </xf>
    <xf numFmtId="4" fontId="23" fillId="20" borderId="17" xfId="0" applyNumberFormat="1" applyFont="1" applyFill="1" applyBorder="1" applyAlignment="1">
      <alignment horizontal="right" vertical="center"/>
    </xf>
    <xf numFmtId="4" fontId="23" fillId="20" borderId="10" xfId="0" applyNumberFormat="1" applyFont="1" applyFill="1" applyBorder="1" applyAlignment="1">
      <alignment horizontal="right" vertical="center"/>
    </xf>
    <xf numFmtId="4" fontId="23" fillId="20" borderId="16" xfId="0" applyNumberFormat="1" applyFont="1" applyFill="1" applyBorder="1" applyAlignment="1">
      <alignment horizontal="right" vertical="center"/>
    </xf>
    <xf numFmtId="4" fontId="23" fillId="20" borderId="15" xfId="0" applyNumberFormat="1" applyFont="1" applyFill="1" applyBorder="1" applyAlignment="1">
      <alignment horizontal="right" vertical="center"/>
    </xf>
    <xf numFmtId="4" fontId="22" fillId="20" borderId="19" xfId="0" applyNumberFormat="1" applyFont="1" applyFill="1" applyBorder="1" applyAlignment="1">
      <alignment horizontal="right" vertical="center"/>
    </xf>
    <xf numFmtId="4" fontId="23" fillId="20" borderId="16" xfId="0" applyNumberFormat="1" applyFont="1" applyFill="1" applyBorder="1" applyAlignment="1">
      <alignment horizontal="right" vertical="center"/>
    </xf>
    <xf numFmtId="4" fontId="23" fillId="20" borderId="10" xfId="0" applyNumberFormat="1" applyFont="1" applyFill="1" applyBorder="1" applyAlignment="1">
      <alignment horizontal="right" vertical="center"/>
    </xf>
    <xf numFmtId="4" fontId="23" fillId="20" borderId="15" xfId="0" applyNumberFormat="1" applyFont="1" applyFill="1" applyBorder="1" applyAlignment="1">
      <alignment horizontal="right" vertical="center"/>
    </xf>
    <xf numFmtId="4" fontId="22" fillId="20" borderId="16" xfId="0" applyNumberFormat="1" applyFont="1" applyFill="1" applyBorder="1" applyAlignment="1">
      <alignment horizontal="right" vertical="center"/>
    </xf>
    <xf numFmtId="4" fontId="23" fillId="20" borderId="16" xfId="0" applyNumberFormat="1" applyFont="1" applyFill="1" applyBorder="1" applyAlignment="1">
      <alignment horizontal="right" vertical="center"/>
    </xf>
    <xf numFmtId="4" fontId="23" fillId="20" borderId="16" xfId="0" applyNumberFormat="1" applyFont="1" applyFill="1" applyBorder="1" applyAlignment="1">
      <alignment horizontal="right" vertical="center"/>
    </xf>
    <xf numFmtId="4" fontId="23" fillId="20" borderId="10" xfId="0" applyNumberFormat="1" applyFont="1" applyFill="1" applyBorder="1" applyAlignment="1">
      <alignment horizontal="right" vertical="center"/>
    </xf>
    <xf numFmtId="4" fontId="23" fillId="20" borderId="17" xfId="0" applyNumberFormat="1" applyFont="1" applyFill="1" applyBorder="1" applyAlignment="1">
      <alignment horizontal="right" vertical="center"/>
    </xf>
    <xf numFmtId="4" fontId="22" fillId="20" borderId="19" xfId="0" applyNumberFormat="1" applyFont="1" applyFill="1" applyBorder="1" applyAlignment="1">
      <alignment horizontal="right" vertical="center"/>
    </xf>
    <xf numFmtId="4" fontId="23" fillId="20" borderId="10" xfId="0" applyNumberFormat="1" applyFont="1" applyFill="1" applyBorder="1" applyAlignment="1">
      <alignment horizontal="right" vertical="center"/>
    </xf>
    <xf numFmtId="4" fontId="22" fillId="20" borderId="16" xfId="0" applyNumberFormat="1" applyFont="1" applyFill="1" applyBorder="1" applyAlignment="1">
      <alignment horizontal="right" vertical="center"/>
    </xf>
    <xf numFmtId="4" fontId="23" fillId="20" borderId="15" xfId="0" applyNumberFormat="1" applyFont="1" applyFill="1" applyBorder="1" applyAlignment="1">
      <alignment horizontal="right" vertical="center"/>
    </xf>
    <xf numFmtId="4" fontId="22" fillId="20" borderId="11" xfId="0" applyNumberFormat="1" applyFont="1" applyFill="1" applyBorder="1" applyAlignment="1">
      <alignment horizontal="right" vertical="center"/>
    </xf>
    <xf numFmtId="4" fontId="22" fillId="20" borderId="29" xfId="0" applyNumberFormat="1" applyFont="1" applyFill="1" applyBorder="1" applyAlignment="1">
      <alignment horizontal="right" vertical="center"/>
    </xf>
    <xf numFmtId="4" fontId="22" fillId="20" borderId="0" xfId="0" applyNumberFormat="1" applyFont="1" applyFill="1" applyBorder="1" applyAlignment="1">
      <alignment horizontal="right" vertical="center"/>
    </xf>
    <xf numFmtId="4" fontId="23" fillId="20" borderId="0" xfId="0" applyNumberFormat="1" applyFont="1" applyFill="1" applyBorder="1" applyAlignment="1">
      <alignment vertical="center"/>
    </xf>
    <xf numFmtId="4" fontId="23" fillId="20" borderId="0" xfId="0" applyNumberFormat="1" applyFont="1" applyFill="1" applyAlignment="1">
      <alignment vertical="center"/>
    </xf>
    <xf numFmtId="4" fontId="23" fillId="20" borderId="0" xfId="0" applyNumberFormat="1" applyFont="1" applyFill="1" applyAlignment="1">
      <alignment horizontal="right" vertical="center"/>
    </xf>
    <xf numFmtId="4" fontId="21" fillId="20" borderId="0" xfId="0" applyNumberFormat="1" applyFont="1" applyFill="1" applyAlignment="1">
      <alignment vertical="center"/>
    </xf>
    <xf numFmtId="4" fontId="23" fillId="20" borderId="23" xfId="0" applyNumberFormat="1" applyFont="1" applyFill="1" applyBorder="1" applyAlignment="1">
      <alignment horizontal="right" vertical="center"/>
    </xf>
    <xf numFmtId="4" fontId="23" fillId="20" borderId="17" xfId="0" applyNumberFormat="1" applyFont="1" applyFill="1" applyBorder="1" applyAlignment="1">
      <alignment horizontal="right" vertical="center"/>
    </xf>
    <xf numFmtId="3" fontId="24" fillId="20" borderId="15" xfId="0" applyNumberFormat="1" applyFont="1" applyFill="1" applyBorder="1" applyAlignment="1">
      <alignment horizontal="center" vertical="center"/>
    </xf>
    <xf numFmtId="3" fontId="24" fillId="20" borderId="16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textRotation="90" wrapText="1"/>
    </xf>
    <xf numFmtId="49" fontId="2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4" fontId="22" fillId="20" borderId="23" xfId="0" applyNumberFormat="1" applyFont="1" applyFill="1" applyBorder="1" applyAlignment="1">
      <alignment horizontal="center" vertical="center" wrapText="1"/>
    </xf>
    <xf numFmtId="4" fontId="21" fillId="20" borderId="16" xfId="0" applyNumberFormat="1" applyFont="1" applyFill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textRotation="90" wrapText="1"/>
    </xf>
    <xf numFmtId="0" fontId="26" fillId="0" borderId="16" xfId="0" applyFont="1" applyFill="1" applyBorder="1" applyAlignment="1">
      <alignment horizontal="center" vertical="center" textRotation="90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7" fillId="0" borderId="32" xfId="0" applyNumberFormat="1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wrapText="1"/>
    </xf>
    <xf numFmtId="49" fontId="21" fillId="0" borderId="32" xfId="0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4" fontId="21" fillId="0" borderId="32" xfId="0" applyNumberFormat="1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3" fontId="22" fillId="0" borderId="45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AO1539"/>
  <sheetViews>
    <sheetView zoomScale="75" zoomScaleNormal="75" zoomScaleSheetLayoutView="75" workbookViewId="0" topLeftCell="A1">
      <selection activeCell="I212" sqref="A212:IV214"/>
    </sheetView>
  </sheetViews>
  <sheetFormatPr defaultColWidth="9.00390625" defaultRowHeight="12.75"/>
  <cols>
    <col min="1" max="1" width="9.75390625" style="71" customWidth="1"/>
    <col min="2" max="2" width="12.125" style="52" customWidth="1"/>
    <col min="3" max="3" width="7.875" style="1" bestFit="1" customWidth="1"/>
    <col min="4" max="4" width="62.75390625" style="2" customWidth="1"/>
    <col min="5" max="5" width="22.25390625" style="172" customWidth="1"/>
    <col min="6" max="6" width="24.125" style="172" customWidth="1"/>
    <col min="7" max="7" width="18.75390625" style="172" customWidth="1"/>
    <col min="8" max="8" width="21.375" style="227" customWidth="1"/>
    <col min="9" max="9" width="21.625" style="173" customWidth="1"/>
    <col min="10" max="10" width="20.875" style="173" customWidth="1"/>
    <col min="11" max="11" width="22.00390625" style="227" customWidth="1"/>
    <col min="12" max="12" width="22.75390625" style="173" customWidth="1"/>
    <col min="13" max="13" width="20.875" style="173" customWidth="1"/>
    <col min="14" max="14" width="17.125" style="173" customWidth="1"/>
    <col min="15" max="41" width="9.125" style="85" customWidth="1"/>
    <col min="42" max="16384" width="9.125" style="3" customWidth="1"/>
  </cols>
  <sheetData>
    <row r="1" spans="1:14" ht="61.5" customHeight="1">
      <c r="A1" s="4"/>
      <c r="D1" s="307"/>
      <c r="E1" s="308"/>
      <c r="F1" s="307" t="s">
        <v>226</v>
      </c>
      <c r="G1" s="309"/>
      <c r="H1" s="309"/>
      <c r="I1" s="309"/>
      <c r="J1" s="98"/>
      <c r="K1" s="98"/>
      <c r="L1" s="98"/>
      <c r="M1" s="186" t="s">
        <v>215</v>
      </c>
      <c r="N1" s="98"/>
    </row>
    <row r="2" spans="1:14" ht="38.25" customHeight="1">
      <c r="A2" s="312" t="s">
        <v>220</v>
      </c>
      <c r="B2" s="313"/>
      <c r="C2" s="313"/>
      <c r="D2" s="313"/>
      <c r="E2" s="313"/>
      <c r="F2" s="310" t="s">
        <v>218</v>
      </c>
      <c r="G2" s="310"/>
      <c r="H2" s="311"/>
      <c r="I2" s="311"/>
      <c r="J2" s="98"/>
      <c r="K2" s="98"/>
      <c r="L2" s="98"/>
      <c r="M2" s="186"/>
      <c r="N2" s="98"/>
    </row>
    <row r="3" spans="1:41" s="13" customFormat="1" ht="15" customHeight="1">
      <c r="A3" s="283" t="s">
        <v>0</v>
      </c>
      <c r="B3" s="281" t="s">
        <v>15</v>
      </c>
      <c r="C3" s="288" t="s">
        <v>210</v>
      </c>
      <c r="D3" s="283" t="s">
        <v>91</v>
      </c>
      <c r="E3" s="283" t="s">
        <v>209</v>
      </c>
      <c r="F3" s="285" t="s">
        <v>108</v>
      </c>
      <c r="G3" s="286"/>
      <c r="H3" s="269" t="s">
        <v>228</v>
      </c>
      <c r="I3" s="271" t="s">
        <v>108</v>
      </c>
      <c r="J3" s="272"/>
      <c r="K3" s="269" t="s">
        <v>227</v>
      </c>
      <c r="L3" s="271" t="s">
        <v>108</v>
      </c>
      <c r="M3" s="272"/>
      <c r="N3" s="267" t="s">
        <v>207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13" customFormat="1" ht="48.75" customHeight="1">
      <c r="A4" s="284"/>
      <c r="B4" s="282"/>
      <c r="C4" s="289"/>
      <c r="D4" s="284"/>
      <c r="E4" s="287"/>
      <c r="F4" s="175" t="s">
        <v>132</v>
      </c>
      <c r="G4" s="175" t="s">
        <v>104</v>
      </c>
      <c r="H4" s="270"/>
      <c r="I4" s="176" t="s">
        <v>132</v>
      </c>
      <c r="J4" s="176" t="s">
        <v>104</v>
      </c>
      <c r="K4" s="270"/>
      <c r="L4" s="176" t="s">
        <v>132</v>
      </c>
      <c r="M4" s="176" t="s">
        <v>104</v>
      </c>
      <c r="N4" s="268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14" s="89" customFormat="1" ht="20.25" customHeight="1" thickBot="1">
      <c r="A5" s="90">
        <v>1</v>
      </c>
      <c r="B5" s="91">
        <v>2</v>
      </c>
      <c r="C5" s="92">
        <v>3</v>
      </c>
      <c r="D5" s="91">
        <v>4</v>
      </c>
      <c r="E5" s="91">
        <v>5</v>
      </c>
      <c r="F5" s="91">
        <v>6</v>
      </c>
      <c r="G5" s="91">
        <v>7</v>
      </c>
      <c r="H5" s="258">
        <v>8</v>
      </c>
      <c r="I5" s="91">
        <v>9</v>
      </c>
      <c r="J5" s="91">
        <v>10</v>
      </c>
      <c r="K5" s="258">
        <v>11</v>
      </c>
      <c r="L5" s="91">
        <v>12</v>
      </c>
      <c r="M5" s="91">
        <v>13</v>
      </c>
      <c r="N5" s="91">
        <v>14</v>
      </c>
    </row>
    <row r="6" spans="1:41" s="14" customFormat="1" ht="28.5" customHeight="1" thickBot="1">
      <c r="A6" s="72" t="s">
        <v>82</v>
      </c>
      <c r="B6" s="48"/>
      <c r="C6" s="48"/>
      <c r="D6" s="46" t="s">
        <v>1</v>
      </c>
      <c r="E6" s="99">
        <f aca="true" t="shared" si="0" ref="E6:M6">E7</f>
        <v>4800</v>
      </c>
      <c r="F6" s="99">
        <f t="shared" si="0"/>
        <v>4800</v>
      </c>
      <c r="G6" s="100">
        <f t="shared" si="0"/>
        <v>0</v>
      </c>
      <c r="H6" s="231">
        <f t="shared" si="0"/>
        <v>885717.33</v>
      </c>
      <c r="I6" s="99">
        <f t="shared" si="0"/>
        <v>885717.33</v>
      </c>
      <c r="J6" s="100">
        <f t="shared" si="0"/>
        <v>0</v>
      </c>
      <c r="K6" s="231">
        <f t="shared" si="0"/>
        <v>884794.89</v>
      </c>
      <c r="L6" s="99">
        <f t="shared" si="0"/>
        <v>884794.89</v>
      </c>
      <c r="M6" s="100">
        <f t="shared" si="0"/>
        <v>0</v>
      </c>
      <c r="N6" s="193">
        <f>K6/H6</f>
        <v>0.9989585390634731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s="8" customFormat="1" ht="24" customHeight="1">
      <c r="A7" s="290"/>
      <c r="B7" s="28" t="s">
        <v>17</v>
      </c>
      <c r="C7" s="18"/>
      <c r="D7" s="19" t="s">
        <v>2</v>
      </c>
      <c r="E7" s="102">
        <f aca="true" t="shared" si="1" ref="E7:E29">SUM(F7:G7)</f>
        <v>4800</v>
      </c>
      <c r="F7" s="102">
        <f>SUM(F8:F10)</f>
        <v>4800</v>
      </c>
      <c r="G7" s="102">
        <f>SUM(G8:G10)</f>
        <v>0</v>
      </c>
      <c r="H7" s="230">
        <f aca="true" t="shared" si="2" ref="H7:H29">SUM(I7:J7)</f>
        <v>885717.33</v>
      </c>
      <c r="I7" s="102">
        <f>SUM(I8:I10)</f>
        <v>885717.33</v>
      </c>
      <c r="J7" s="102">
        <f>SUM(J8:J10)</f>
        <v>0</v>
      </c>
      <c r="K7" s="230">
        <f aca="true" t="shared" si="3" ref="K7:K29">SUM(L7:M7)</f>
        <v>884794.89</v>
      </c>
      <c r="L7" s="102">
        <f>SUM(L8:L10)</f>
        <v>884794.89</v>
      </c>
      <c r="M7" s="102">
        <f>SUM(M8:M10)</f>
        <v>0</v>
      </c>
      <c r="N7" s="206">
        <f>K7/H7</f>
        <v>0.9989585390634731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8" customFormat="1" ht="101.25" customHeight="1">
      <c r="A8" s="291"/>
      <c r="B8" s="55"/>
      <c r="C8" s="16" t="s">
        <v>72</v>
      </c>
      <c r="D8" s="47" t="s">
        <v>110</v>
      </c>
      <c r="E8" s="104">
        <f t="shared" si="1"/>
        <v>4800</v>
      </c>
      <c r="F8" s="104">
        <v>4800</v>
      </c>
      <c r="G8" s="104"/>
      <c r="H8" s="221">
        <f t="shared" si="2"/>
        <v>4800</v>
      </c>
      <c r="I8" s="104">
        <v>4800</v>
      </c>
      <c r="J8" s="104"/>
      <c r="K8" s="221">
        <f t="shared" si="3"/>
        <v>2677.56</v>
      </c>
      <c r="L8" s="104">
        <v>2677.56</v>
      </c>
      <c r="M8" s="104"/>
      <c r="N8" s="196">
        <f>K8/H8</f>
        <v>0.557825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1" s="13" customFormat="1" ht="46.5" customHeight="1">
      <c r="A9" s="210"/>
      <c r="B9" s="88"/>
      <c r="C9" s="131" t="s">
        <v>148</v>
      </c>
      <c r="D9" s="11" t="s">
        <v>149</v>
      </c>
      <c r="E9" s="104">
        <f t="shared" si="1"/>
        <v>0</v>
      </c>
      <c r="F9" s="104"/>
      <c r="G9" s="104"/>
      <c r="H9" s="221">
        <f t="shared" si="2"/>
        <v>0</v>
      </c>
      <c r="I9" s="104">
        <v>0</v>
      </c>
      <c r="J9" s="104"/>
      <c r="K9" s="221">
        <f t="shared" si="3"/>
        <v>1200</v>
      </c>
      <c r="L9" s="104">
        <v>1200</v>
      </c>
      <c r="M9" s="104"/>
      <c r="N9" s="105" t="s">
        <v>196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8" customFormat="1" ht="87.75" customHeight="1" thickBot="1">
      <c r="A10" s="77"/>
      <c r="B10" s="5"/>
      <c r="C10" s="21" t="s">
        <v>52</v>
      </c>
      <c r="D10" s="155" t="s">
        <v>211</v>
      </c>
      <c r="E10" s="106">
        <f t="shared" si="1"/>
        <v>0</v>
      </c>
      <c r="F10" s="107"/>
      <c r="G10" s="107"/>
      <c r="H10" s="232">
        <f t="shared" si="2"/>
        <v>880917.33</v>
      </c>
      <c r="I10" s="107">
        <v>880917.33</v>
      </c>
      <c r="J10" s="107"/>
      <c r="K10" s="232">
        <f t="shared" si="3"/>
        <v>880917.33</v>
      </c>
      <c r="L10" s="107">
        <v>880917.33</v>
      </c>
      <c r="M10" s="107"/>
      <c r="N10" s="201">
        <f>K10/H10</f>
        <v>1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</row>
    <row r="11" spans="1:41" s="14" customFormat="1" ht="28.5" customHeight="1" thickBot="1">
      <c r="A11" s="48" t="s">
        <v>174</v>
      </c>
      <c r="B11" s="211"/>
      <c r="C11" s="48"/>
      <c r="D11" s="46" t="s">
        <v>175</v>
      </c>
      <c r="E11" s="99">
        <f t="shared" si="1"/>
        <v>0</v>
      </c>
      <c r="F11" s="99">
        <f>F12</f>
        <v>0</v>
      </c>
      <c r="G11" s="100">
        <f>G12</f>
        <v>0</v>
      </c>
      <c r="H11" s="231">
        <f t="shared" si="2"/>
        <v>1014898</v>
      </c>
      <c r="I11" s="99">
        <f>I12</f>
        <v>0</v>
      </c>
      <c r="J11" s="100">
        <f>J12</f>
        <v>1014898</v>
      </c>
      <c r="K11" s="231">
        <f t="shared" si="3"/>
        <v>961059.85</v>
      </c>
      <c r="L11" s="99">
        <f>L12</f>
        <v>67954</v>
      </c>
      <c r="M11" s="100">
        <f>M12</f>
        <v>893105.85</v>
      </c>
      <c r="N11" s="205">
        <f>K11/H11</f>
        <v>0.9469521567684634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</row>
    <row r="12" spans="1:41" s="8" customFormat="1" ht="37.5" customHeight="1">
      <c r="A12" s="26"/>
      <c r="B12" s="27" t="s">
        <v>176</v>
      </c>
      <c r="C12" s="18"/>
      <c r="D12" s="29" t="s">
        <v>177</v>
      </c>
      <c r="E12" s="102">
        <f t="shared" si="1"/>
        <v>0</v>
      </c>
      <c r="F12" s="102">
        <f>SUM(F13:F15)</f>
        <v>0</v>
      </c>
      <c r="G12" s="102">
        <f>SUM(G13:G15)</f>
        <v>0</v>
      </c>
      <c r="H12" s="230">
        <f t="shared" si="2"/>
        <v>1014898</v>
      </c>
      <c r="I12" s="102">
        <f>SUM(I13:I15)</f>
        <v>0</v>
      </c>
      <c r="J12" s="102">
        <f>SUM(J13:J15)</f>
        <v>1014898</v>
      </c>
      <c r="K12" s="230">
        <f t="shared" si="3"/>
        <v>961059.85</v>
      </c>
      <c r="L12" s="102">
        <f>SUM(L13:L15)</f>
        <v>67954</v>
      </c>
      <c r="M12" s="102">
        <f>SUM(M13:M15)</f>
        <v>893105.85</v>
      </c>
      <c r="N12" s="203">
        <f>K12/H12</f>
        <v>0.9469521567684634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</row>
    <row r="13" spans="1:41" s="13" customFormat="1" ht="37.5" customHeight="1">
      <c r="A13" s="79"/>
      <c r="B13" s="80"/>
      <c r="C13" s="11" t="s">
        <v>94</v>
      </c>
      <c r="D13" s="11" t="s">
        <v>200</v>
      </c>
      <c r="E13" s="104">
        <f t="shared" si="1"/>
        <v>0</v>
      </c>
      <c r="F13" s="114"/>
      <c r="G13" s="114"/>
      <c r="H13" s="221">
        <f>SUM(I13:J13)</f>
        <v>0</v>
      </c>
      <c r="I13" s="114"/>
      <c r="J13" s="114"/>
      <c r="K13" s="221">
        <f>SUM(L13:M13)</f>
        <v>1830</v>
      </c>
      <c r="L13" s="114">
        <v>1830</v>
      </c>
      <c r="M13" s="114"/>
      <c r="N13" s="109" t="s">
        <v>196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13" customFormat="1" ht="36.75" customHeight="1">
      <c r="A14" s="79"/>
      <c r="B14" s="80"/>
      <c r="C14" s="115" t="s">
        <v>73</v>
      </c>
      <c r="D14" s="11" t="s">
        <v>112</v>
      </c>
      <c r="E14" s="104">
        <f t="shared" si="1"/>
        <v>0</v>
      </c>
      <c r="F14" s="114"/>
      <c r="G14" s="114"/>
      <c r="H14" s="221">
        <f>SUM(I14:J14)</f>
        <v>0</v>
      </c>
      <c r="I14" s="114"/>
      <c r="J14" s="114"/>
      <c r="K14" s="221">
        <f>SUM(L14:M14)</f>
        <v>66124</v>
      </c>
      <c r="L14" s="114">
        <v>66124</v>
      </c>
      <c r="M14" s="114"/>
      <c r="N14" s="125" t="s">
        <v>196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8" customFormat="1" ht="94.5" customHeight="1" thickBot="1">
      <c r="A15" s="78"/>
      <c r="B15" s="110"/>
      <c r="C15" s="21" t="s">
        <v>178</v>
      </c>
      <c r="D15" s="25" t="s">
        <v>153</v>
      </c>
      <c r="E15" s="121">
        <f t="shared" si="1"/>
        <v>0</v>
      </c>
      <c r="F15" s="104"/>
      <c r="G15" s="104"/>
      <c r="H15" s="232">
        <f>SUM(I15:J15)</f>
        <v>1014898</v>
      </c>
      <c r="I15" s="104"/>
      <c r="J15" s="104">
        <v>1014898</v>
      </c>
      <c r="K15" s="232">
        <f t="shared" si="3"/>
        <v>893105.85</v>
      </c>
      <c r="L15" s="104"/>
      <c r="M15" s="104">
        <v>893105.85</v>
      </c>
      <c r="N15" s="201">
        <f>K15/H15</f>
        <v>0.8799956744421606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</row>
    <row r="16" spans="1:41" s="14" customFormat="1" ht="29.25" customHeight="1" thickBot="1">
      <c r="A16" s="5" t="s">
        <v>83</v>
      </c>
      <c r="B16" s="182"/>
      <c r="C16" s="83"/>
      <c r="D16" s="111" t="s">
        <v>9</v>
      </c>
      <c r="E16" s="142">
        <f t="shared" si="1"/>
        <v>8136400</v>
      </c>
      <c r="F16" s="112">
        <f>F17+F21+F28</f>
        <v>1664400</v>
      </c>
      <c r="G16" s="112">
        <f>G17+G21+G28</f>
        <v>6472000</v>
      </c>
      <c r="H16" s="231">
        <f t="shared" si="2"/>
        <v>4127578</v>
      </c>
      <c r="I16" s="112">
        <f>I17+I21+I28</f>
        <v>1759400</v>
      </c>
      <c r="J16" s="112">
        <f>J17+J21+J28</f>
        <v>2368178</v>
      </c>
      <c r="K16" s="231">
        <f t="shared" si="3"/>
        <v>3068072.26</v>
      </c>
      <c r="L16" s="112">
        <f>L17+L21+L28</f>
        <v>1833430.3999999997</v>
      </c>
      <c r="M16" s="112">
        <f>M17+M21+M28</f>
        <v>1234641.8599999999</v>
      </c>
      <c r="N16" s="202">
        <f>K16/H16</f>
        <v>0.7433105467661665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</row>
    <row r="17" spans="1:41" s="14" customFormat="1" ht="51" customHeight="1">
      <c r="A17" s="54"/>
      <c r="B17" s="63" t="s">
        <v>99</v>
      </c>
      <c r="C17" s="15"/>
      <c r="D17" s="113" t="s">
        <v>100</v>
      </c>
      <c r="E17" s="102">
        <f t="shared" si="1"/>
        <v>1014000</v>
      </c>
      <c r="F17" s="102">
        <f>SUM(F18:F20)</f>
        <v>1014000</v>
      </c>
      <c r="G17" s="102">
        <f>SUM(G18:G20)</f>
        <v>0</v>
      </c>
      <c r="H17" s="230">
        <f t="shared" si="2"/>
        <v>1014000</v>
      </c>
      <c r="I17" s="102">
        <f>SUM(I18:I20)</f>
        <v>1014000</v>
      </c>
      <c r="J17" s="102">
        <f>SUM(J18:J20)</f>
        <v>0</v>
      </c>
      <c r="K17" s="230">
        <f t="shared" si="3"/>
        <v>1075244.0699999998</v>
      </c>
      <c r="L17" s="102">
        <f>SUM(L18:L20)</f>
        <v>1075244.0699999998</v>
      </c>
      <c r="M17" s="123">
        <f>SUM(M18:M20)</f>
        <v>0</v>
      </c>
      <c r="N17" s="194">
        <f>K17/H17</f>
        <v>1.06039849112426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s="14" customFormat="1" ht="94.5" customHeight="1">
      <c r="A18" s="54"/>
      <c r="B18" s="62"/>
      <c r="C18" s="16" t="s">
        <v>72</v>
      </c>
      <c r="D18" s="47" t="s">
        <v>110</v>
      </c>
      <c r="E18" s="104">
        <f t="shared" si="1"/>
        <v>844000</v>
      </c>
      <c r="F18" s="114">
        <v>844000</v>
      </c>
      <c r="G18" s="102"/>
      <c r="H18" s="221">
        <f t="shared" si="2"/>
        <v>844000</v>
      </c>
      <c r="I18" s="114">
        <v>844000</v>
      </c>
      <c r="J18" s="102"/>
      <c r="K18" s="221">
        <f t="shared" si="3"/>
        <v>897657.73</v>
      </c>
      <c r="L18" s="114">
        <v>897657.73</v>
      </c>
      <c r="M18" s="104"/>
      <c r="N18" s="196">
        <f>K18/H18</f>
        <v>1.063575509478673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s="14" customFormat="1" ht="34.5" customHeight="1">
      <c r="A19" s="54"/>
      <c r="B19" s="63"/>
      <c r="C19" s="115" t="s">
        <v>70</v>
      </c>
      <c r="D19" s="17" t="s">
        <v>111</v>
      </c>
      <c r="E19" s="104">
        <f t="shared" si="1"/>
        <v>20000</v>
      </c>
      <c r="F19" s="114">
        <v>20000</v>
      </c>
      <c r="G19" s="114"/>
      <c r="H19" s="221">
        <f t="shared" si="2"/>
        <v>20000</v>
      </c>
      <c r="I19" s="114">
        <v>20000</v>
      </c>
      <c r="J19" s="114"/>
      <c r="K19" s="221">
        <f t="shared" si="3"/>
        <v>34089.97</v>
      </c>
      <c r="L19" s="114">
        <v>34089.97</v>
      </c>
      <c r="M19" s="104"/>
      <c r="N19" s="196">
        <f aca="true" t="shared" si="4" ref="N19:N29">K19/H19</f>
        <v>1.7044985000000001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1:41" s="14" customFormat="1" ht="31.5" customHeight="1">
      <c r="A20" s="54"/>
      <c r="B20" s="27"/>
      <c r="C20" s="115" t="s">
        <v>73</v>
      </c>
      <c r="D20" s="11" t="s">
        <v>112</v>
      </c>
      <c r="E20" s="104">
        <f t="shared" si="1"/>
        <v>150000</v>
      </c>
      <c r="F20" s="114">
        <v>150000</v>
      </c>
      <c r="G20" s="114"/>
      <c r="H20" s="221">
        <f t="shared" si="2"/>
        <v>150000</v>
      </c>
      <c r="I20" s="114">
        <v>150000</v>
      </c>
      <c r="J20" s="114"/>
      <c r="K20" s="221">
        <f t="shared" si="3"/>
        <v>143496.37</v>
      </c>
      <c r="L20" s="114">
        <v>143496.37</v>
      </c>
      <c r="M20" s="104"/>
      <c r="N20" s="196">
        <f t="shared" si="4"/>
        <v>0.9566424666666666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</row>
    <row r="21" spans="1:41" s="8" customFormat="1" ht="30" customHeight="1">
      <c r="A21" s="290"/>
      <c r="B21" s="27" t="s">
        <v>18</v>
      </c>
      <c r="C21" s="18"/>
      <c r="D21" s="19" t="s">
        <v>7</v>
      </c>
      <c r="E21" s="116">
        <f t="shared" si="1"/>
        <v>7122400</v>
      </c>
      <c r="F21" s="102">
        <f>SUM(F22:F27)</f>
        <v>650400</v>
      </c>
      <c r="G21" s="102">
        <f>SUM(G22:G27)</f>
        <v>6472000</v>
      </c>
      <c r="H21" s="222">
        <f t="shared" si="2"/>
        <v>3078578</v>
      </c>
      <c r="I21" s="102">
        <f>SUM(I22:I27)</f>
        <v>710400</v>
      </c>
      <c r="J21" s="102">
        <f>SUM(J22:J27)</f>
        <v>2368178</v>
      </c>
      <c r="K21" s="222">
        <f t="shared" si="3"/>
        <v>1957828.1899999997</v>
      </c>
      <c r="L21" s="102">
        <f>SUM(L22:L27)</f>
        <v>723186.3299999998</v>
      </c>
      <c r="M21" s="102">
        <f>SUM(M22:M27)</f>
        <v>1234641.8599999999</v>
      </c>
      <c r="N21" s="194">
        <f>K21/H21</f>
        <v>0.6359521149049983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</row>
    <row r="22" spans="1:41" s="13" customFormat="1" ht="43.5" customHeight="1">
      <c r="A22" s="290"/>
      <c r="B22" s="292"/>
      <c r="C22" s="16" t="s">
        <v>84</v>
      </c>
      <c r="D22" s="11" t="s">
        <v>136</v>
      </c>
      <c r="E22" s="104">
        <f t="shared" si="1"/>
        <v>265400</v>
      </c>
      <c r="F22" s="114">
        <v>265400</v>
      </c>
      <c r="G22" s="114"/>
      <c r="H22" s="221">
        <f t="shared" si="2"/>
        <v>325400</v>
      </c>
      <c r="I22" s="114">
        <v>325400</v>
      </c>
      <c r="J22" s="114"/>
      <c r="K22" s="221">
        <f t="shared" si="3"/>
        <v>353105.61</v>
      </c>
      <c r="L22" s="114">
        <v>353105.61</v>
      </c>
      <c r="M22" s="114"/>
      <c r="N22" s="196">
        <f t="shared" si="4"/>
        <v>1.0851432390903504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13" customFormat="1" ht="64.5" customHeight="1">
      <c r="A23" s="290"/>
      <c r="B23" s="292"/>
      <c r="C23" s="16" t="s">
        <v>65</v>
      </c>
      <c r="D23" s="11" t="s">
        <v>113</v>
      </c>
      <c r="E23" s="104">
        <f t="shared" si="1"/>
        <v>10000</v>
      </c>
      <c r="F23" s="114">
        <v>10000</v>
      </c>
      <c r="G23" s="114"/>
      <c r="H23" s="221">
        <f t="shared" si="2"/>
        <v>10000</v>
      </c>
      <c r="I23" s="114">
        <v>10000</v>
      </c>
      <c r="J23" s="114"/>
      <c r="K23" s="221">
        <f t="shared" si="3"/>
        <v>6488.66</v>
      </c>
      <c r="L23" s="114">
        <v>6488.66</v>
      </c>
      <c r="M23" s="114"/>
      <c r="N23" s="196">
        <f t="shared" si="4"/>
        <v>0.6488659999999999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s="13" customFormat="1" ht="104.25" customHeight="1">
      <c r="A24" s="290"/>
      <c r="B24" s="292"/>
      <c r="C24" s="16" t="s">
        <v>72</v>
      </c>
      <c r="D24" s="47" t="s">
        <v>110</v>
      </c>
      <c r="E24" s="104">
        <f t="shared" si="1"/>
        <v>370000</v>
      </c>
      <c r="F24" s="114">
        <v>370000</v>
      </c>
      <c r="G24" s="114"/>
      <c r="H24" s="221">
        <f t="shared" si="2"/>
        <v>370000</v>
      </c>
      <c r="I24" s="114">
        <v>370000</v>
      </c>
      <c r="J24" s="114"/>
      <c r="K24" s="221">
        <f t="shared" si="3"/>
        <v>356139.36</v>
      </c>
      <c r="L24" s="114">
        <v>356139.36</v>
      </c>
      <c r="M24" s="114"/>
      <c r="N24" s="196">
        <f t="shared" si="4"/>
        <v>0.9625388108108107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s="13" customFormat="1" ht="64.5" customHeight="1">
      <c r="A25" s="290"/>
      <c r="B25" s="292"/>
      <c r="C25" s="16" t="s">
        <v>88</v>
      </c>
      <c r="D25" s="33" t="s">
        <v>114</v>
      </c>
      <c r="E25" s="104">
        <f t="shared" si="1"/>
        <v>25000</v>
      </c>
      <c r="F25" s="114"/>
      <c r="G25" s="114">
        <v>25000</v>
      </c>
      <c r="H25" s="221">
        <f t="shared" si="2"/>
        <v>25000</v>
      </c>
      <c r="I25" s="114"/>
      <c r="J25" s="114">
        <v>25000</v>
      </c>
      <c r="K25" s="221">
        <f t="shared" si="3"/>
        <v>49139.4</v>
      </c>
      <c r="L25" s="114"/>
      <c r="M25" s="114">
        <v>49139.4</v>
      </c>
      <c r="N25" s="196">
        <f t="shared" si="4"/>
        <v>1.965576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s="13" customFormat="1" ht="63.75" customHeight="1">
      <c r="A26" s="290"/>
      <c r="B26" s="292"/>
      <c r="C26" s="20" t="s">
        <v>85</v>
      </c>
      <c r="D26" s="11" t="s">
        <v>137</v>
      </c>
      <c r="E26" s="104">
        <f t="shared" si="1"/>
        <v>6447000</v>
      </c>
      <c r="F26" s="114"/>
      <c r="G26" s="114">
        <v>6447000</v>
      </c>
      <c r="H26" s="221">
        <f t="shared" si="2"/>
        <v>2343178</v>
      </c>
      <c r="I26" s="114"/>
      <c r="J26" s="114">
        <v>2343178</v>
      </c>
      <c r="K26" s="221">
        <f t="shared" si="3"/>
        <v>1185502.46</v>
      </c>
      <c r="L26" s="114"/>
      <c r="M26" s="114">
        <v>1185502.46</v>
      </c>
      <c r="N26" s="196">
        <f t="shared" si="4"/>
        <v>0.5059378587542218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s="13" customFormat="1" ht="33" customHeight="1">
      <c r="A27" s="290"/>
      <c r="B27" s="293"/>
      <c r="C27" s="208" t="s">
        <v>70</v>
      </c>
      <c r="D27" s="117" t="s">
        <v>111</v>
      </c>
      <c r="E27" s="104">
        <f t="shared" si="1"/>
        <v>5000</v>
      </c>
      <c r="F27" s="118">
        <v>5000</v>
      </c>
      <c r="G27" s="124"/>
      <c r="H27" s="221">
        <f t="shared" si="2"/>
        <v>5000</v>
      </c>
      <c r="I27" s="118">
        <v>5000</v>
      </c>
      <c r="J27" s="118"/>
      <c r="K27" s="221">
        <f t="shared" si="3"/>
        <v>7452.7</v>
      </c>
      <c r="L27" s="118">
        <v>7452.7</v>
      </c>
      <c r="M27" s="118"/>
      <c r="N27" s="196">
        <f t="shared" si="4"/>
        <v>1.49054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8" customFormat="1" ht="33" customHeight="1">
      <c r="A28" s="26"/>
      <c r="B28" s="120" t="s">
        <v>171</v>
      </c>
      <c r="C28" s="6"/>
      <c r="D28" s="7" t="s">
        <v>2</v>
      </c>
      <c r="E28" s="102">
        <f t="shared" si="1"/>
        <v>0</v>
      </c>
      <c r="F28" s="116">
        <f>F29</f>
        <v>0</v>
      </c>
      <c r="G28" s="116">
        <f>G29</f>
        <v>0</v>
      </c>
      <c r="H28" s="230">
        <f t="shared" si="2"/>
        <v>35000</v>
      </c>
      <c r="I28" s="116">
        <f>I29</f>
        <v>35000</v>
      </c>
      <c r="J28" s="116">
        <f>J29</f>
        <v>0</v>
      </c>
      <c r="K28" s="230">
        <f t="shared" si="3"/>
        <v>35000</v>
      </c>
      <c r="L28" s="116">
        <f>L29</f>
        <v>35000</v>
      </c>
      <c r="M28" s="116">
        <f>M29</f>
        <v>0</v>
      </c>
      <c r="N28" s="194">
        <f>K28/H28</f>
        <v>1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41" s="13" customFormat="1" ht="84.75" customHeight="1" thickBot="1">
      <c r="A29" s="78"/>
      <c r="B29" s="191"/>
      <c r="C29" s="21" t="s">
        <v>172</v>
      </c>
      <c r="D29" s="25" t="s">
        <v>173</v>
      </c>
      <c r="E29" s="106">
        <f t="shared" si="1"/>
        <v>0</v>
      </c>
      <c r="F29" s="104"/>
      <c r="G29" s="104"/>
      <c r="H29" s="232">
        <f t="shared" si="2"/>
        <v>35000</v>
      </c>
      <c r="I29" s="106">
        <v>35000</v>
      </c>
      <c r="J29" s="106"/>
      <c r="K29" s="232">
        <f t="shared" si="3"/>
        <v>35000</v>
      </c>
      <c r="L29" s="106">
        <v>35000</v>
      </c>
      <c r="M29" s="106"/>
      <c r="N29" s="201">
        <f t="shared" si="4"/>
        <v>1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14" customFormat="1" ht="29.25" customHeight="1" thickBot="1">
      <c r="A30" s="5" t="s">
        <v>86</v>
      </c>
      <c r="B30" s="182"/>
      <c r="C30" s="83"/>
      <c r="D30" s="111" t="s">
        <v>8</v>
      </c>
      <c r="E30" s="142">
        <f aca="true" t="shared" si="5" ref="E30:M30">E31+E33</f>
        <v>83000</v>
      </c>
      <c r="F30" s="112">
        <f t="shared" si="5"/>
        <v>83000</v>
      </c>
      <c r="G30" s="112">
        <f t="shared" si="5"/>
        <v>0</v>
      </c>
      <c r="H30" s="231">
        <f t="shared" si="5"/>
        <v>83000</v>
      </c>
      <c r="I30" s="112">
        <f t="shared" si="5"/>
        <v>83000</v>
      </c>
      <c r="J30" s="112">
        <f t="shared" si="5"/>
        <v>0</v>
      </c>
      <c r="K30" s="231">
        <f t="shared" si="5"/>
        <v>91942.96</v>
      </c>
      <c r="L30" s="112">
        <f t="shared" si="5"/>
        <v>91942.96</v>
      </c>
      <c r="M30" s="112">
        <f t="shared" si="5"/>
        <v>0</v>
      </c>
      <c r="N30" s="202">
        <f>K30/H30</f>
        <v>1.1077465060240965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</row>
    <row r="31" spans="1:41" s="8" customFormat="1" ht="42.75" customHeight="1">
      <c r="A31" s="54"/>
      <c r="B31" s="27" t="s">
        <v>139</v>
      </c>
      <c r="C31" s="18"/>
      <c r="D31" s="29" t="s">
        <v>140</v>
      </c>
      <c r="E31" s="102">
        <f>SUM(F31:G31)</f>
        <v>0</v>
      </c>
      <c r="F31" s="102">
        <f aca="true" t="shared" si="6" ref="F31:M31">F32</f>
        <v>0</v>
      </c>
      <c r="G31" s="102">
        <f t="shared" si="6"/>
        <v>0</v>
      </c>
      <c r="H31" s="230">
        <f t="shared" si="6"/>
        <v>0</v>
      </c>
      <c r="I31" s="102">
        <f t="shared" si="6"/>
        <v>0</v>
      </c>
      <c r="J31" s="102">
        <f t="shared" si="6"/>
        <v>0</v>
      </c>
      <c r="K31" s="230">
        <f t="shared" si="6"/>
        <v>1189</v>
      </c>
      <c r="L31" s="102">
        <f t="shared" si="6"/>
        <v>1189</v>
      </c>
      <c r="M31" s="102">
        <f t="shared" si="6"/>
        <v>0</v>
      </c>
      <c r="N31" s="109" t="s">
        <v>196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</row>
    <row r="32" spans="1:41" s="13" customFormat="1" ht="34.5" customHeight="1">
      <c r="A32" s="54"/>
      <c r="B32" s="61"/>
      <c r="C32" s="32" t="s">
        <v>73</v>
      </c>
      <c r="D32" s="33" t="s">
        <v>112</v>
      </c>
      <c r="E32" s="104">
        <f>SUM(F32:G32)</f>
        <v>0</v>
      </c>
      <c r="F32" s="104"/>
      <c r="G32" s="104"/>
      <c r="H32" s="221">
        <f>SUM(I32:J32)</f>
        <v>0</v>
      </c>
      <c r="I32" s="104"/>
      <c r="J32" s="104"/>
      <c r="K32" s="221">
        <f aca="true" t="shared" si="7" ref="K32:K39">SUM(L32:M32)</f>
        <v>1189</v>
      </c>
      <c r="L32" s="104">
        <v>1189</v>
      </c>
      <c r="M32" s="104"/>
      <c r="N32" s="109" t="s">
        <v>196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8" customFormat="1" ht="27.75" customHeight="1">
      <c r="A33" s="299"/>
      <c r="B33" s="27" t="s">
        <v>19</v>
      </c>
      <c r="C33" s="18"/>
      <c r="D33" s="19" t="s">
        <v>3</v>
      </c>
      <c r="E33" s="102">
        <f>SUM(F33:G33)</f>
        <v>83000</v>
      </c>
      <c r="F33" s="102">
        <f>SUM(F34:F36)</f>
        <v>83000</v>
      </c>
      <c r="G33" s="102">
        <f>SUM(G34:G36)</f>
        <v>0</v>
      </c>
      <c r="H33" s="230">
        <f>SUM(I33:J33)</f>
        <v>83000</v>
      </c>
      <c r="I33" s="102">
        <f>SUM(I34:I36)</f>
        <v>83000</v>
      </c>
      <c r="J33" s="102">
        <f>SUM(J34:J36)</f>
        <v>0</v>
      </c>
      <c r="K33" s="230">
        <f t="shared" si="7"/>
        <v>90753.96</v>
      </c>
      <c r="L33" s="102">
        <f>SUM(L34:L36)</f>
        <v>90753.96</v>
      </c>
      <c r="M33" s="102">
        <f>SUM(M34:M36)</f>
        <v>0</v>
      </c>
      <c r="N33" s="197">
        <f>K33/H33</f>
        <v>1.0934212048192773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</row>
    <row r="34" spans="1:41" s="13" customFormat="1" ht="97.5" customHeight="1">
      <c r="A34" s="299"/>
      <c r="B34" s="273"/>
      <c r="C34" s="20" t="s">
        <v>72</v>
      </c>
      <c r="D34" s="47" t="s">
        <v>110</v>
      </c>
      <c r="E34" s="104">
        <f>SUM(F34:G34)</f>
        <v>73000</v>
      </c>
      <c r="F34" s="104">
        <v>73000</v>
      </c>
      <c r="G34" s="104"/>
      <c r="H34" s="221">
        <f>SUM(I34:J34)</f>
        <v>73000</v>
      </c>
      <c r="I34" s="104">
        <v>73000</v>
      </c>
      <c r="J34" s="104"/>
      <c r="K34" s="221">
        <f t="shared" si="7"/>
        <v>87170</v>
      </c>
      <c r="L34" s="104">
        <v>87170</v>
      </c>
      <c r="M34" s="104"/>
      <c r="N34" s="196">
        <f>K34/H34</f>
        <v>1.194109589041096</v>
      </c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s="13" customFormat="1" ht="32.25" customHeight="1">
      <c r="A35" s="299"/>
      <c r="B35" s="274"/>
      <c r="C35" s="20" t="s">
        <v>74</v>
      </c>
      <c r="D35" s="23" t="s">
        <v>115</v>
      </c>
      <c r="E35" s="104">
        <f>SUM(F35:G35)</f>
        <v>10000</v>
      </c>
      <c r="F35" s="104">
        <v>10000</v>
      </c>
      <c r="G35" s="114"/>
      <c r="H35" s="221">
        <f>SUM(I35:J35)</f>
        <v>10000</v>
      </c>
      <c r="I35" s="104">
        <v>10000</v>
      </c>
      <c r="J35" s="114"/>
      <c r="K35" s="221">
        <f t="shared" si="7"/>
        <v>3550</v>
      </c>
      <c r="L35" s="104">
        <v>3550</v>
      </c>
      <c r="M35" s="114"/>
      <c r="N35" s="196">
        <f>K35/H35</f>
        <v>0.355</v>
      </c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41" s="13" customFormat="1" ht="32.25" customHeight="1" thickBot="1">
      <c r="A36" s="300"/>
      <c r="B36" s="303"/>
      <c r="C36" s="21" t="s">
        <v>70</v>
      </c>
      <c r="D36" s="22" t="s">
        <v>111</v>
      </c>
      <c r="E36" s="121">
        <v>0</v>
      </c>
      <c r="F36" s="104"/>
      <c r="G36" s="114"/>
      <c r="H36" s="233">
        <v>0</v>
      </c>
      <c r="I36" s="104"/>
      <c r="J36" s="114"/>
      <c r="K36" s="233">
        <f t="shared" si="7"/>
        <v>33.96</v>
      </c>
      <c r="L36" s="104">
        <v>33.96</v>
      </c>
      <c r="M36" s="114"/>
      <c r="N36" s="108" t="s">
        <v>196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41" s="14" customFormat="1" ht="29.25" customHeight="1" thickBot="1">
      <c r="A37" s="5" t="s">
        <v>87</v>
      </c>
      <c r="B37" s="182"/>
      <c r="C37" s="83"/>
      <c r="D37" s="111" t="s">
        <v>10</v>
      </c>
      <c r="E37" s="142">
        <f>SUM(F37:G37)</f>
        <v>196900</v>
      </c>
      <c r="F37" s="112">
        <f>F38+F40+F47+F49</f>
        <v>196900</v>
      </c>
      <c r="G37" s="112">
        <f>G38+G40+G47+G49</f>
        <v>0</v>
      </c>
      <c r="H37" s="231">
        <f>SUM(I37:J37)</f>
        <v>213320</v>
      </c>
      <c r="I37" s="112">
        <f>I38+I40+I47+I49</f>
        <v>213320</v>
      </c>
      <c r="J37" s="112">
        <f>J38+J40+J47+J49</f>
        <v>0</v>
      </c>
      <c r="K37" s="231">
        <f t="shared" si="7"/>
        <v>240838.59999999998</v>
      </c>
      <c r="L37" s="112">
        <f>L38+L40+L47+L49</f>
        <v>240794.74</v>
      </c>
      <c r="M37" s="112">
        <f>M38+M40+M47+M49</f>
        <v>43.86</v>
      </c>
      <c r="N37" s="202">
        <f>K37/H37</f>
        <v>1.1290015000937557</v>
      </c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</row>
    <row r="38" spans="1:41" s="8" customFormat="1" ht="33.75" customHeight="1">
      <c r="A38" s="290"/>
      <c r="B38" s="50" t="s">
        <v>21</v>
      </c>
      <c r="C38" s="41"/>
      <c r="D38" s="42" t="s">
        <v>221</v>
      </c>
      <c r="E38" s="122">
        <f>SUM(F38:G38)</f>
        <v>186900</v>
      </c>
      <c r="F38" s="122">
        <f>SUM(F39)</f>
        <v>186900</v>
      </c>
      <c r="G38" s="122">
        <f>SUM(G39)</f>
        <v>0</v>
      </c>
      <c r="H38" s="236">
        <f>SUM(I38:J38)</f>
        <v>186900</v>
      </c>
      <c r="I38" s="122">
        <f>SUM(I39)</f>
        <v>186900</v>
      </c>
      <c r="J38" s="122">
        <f>SUM(J39)</f>
        <v>0</v>
      </c>
      <c r="K38" s="236">
        <f t="shared" si="7"/>
        <v>186900</v>
      </c>
      <c r="L38" s="122">
        <f>SUM(L39)</f>
        <v>186900</v>
      </c>
      <c r="M38" s="122">
        <f>SUM(M39)</f>
        <v>0</v>
      </c>
      <c r="N38" s="198">
        <f>K38/H38</f>
        <v>1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</row>
    <row r="39" spans="1:41" s="13" customFormat="1" ht="75" customHeight="1">
      <c r="A39" s="290"/>
      <c r="B39" s="58"/>
      <c r="C39" s="20" t="s">
        <v>52</v>
      </c>
      <c r="D39" s="11" t="s">
        <v>211</v>
      </c>
      <c r="E39" s="114">
        <f>SUM(F39:G39)</f>
        <v>186900</v>
      </c>
      <c r="F39" s="104">
        <v>186900</v>
      </c>
      <c r="G39" s="114"/>
      <c r="H39" s="234">
        <f>SUM(I39:J39)</f>
        <v>186900</v>
      </c>
      <c r="I39" s="104">
        <v>186900</v>
      </c>
      <c r="J39" s="114"/>
      <c r="K39" s="234">
        <f t="shared" si="7"/>
        <v>186900</v>
      </c>
      <c r="L39" s="104">
        <v>186900</v>
      </c>
      <c r="M39" s="114"/>
      <c r="N39" s="196">
        <f>K39/H39</f>
        <v>1</v>
      </c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</row>
    <row r="40" spans="1:41" s="8" customFormat="1" ht="40.5" customHeight="1">
      <c r="A40" s="290"/>
      <c r="B40" s="62" t="s">
        <v>22</v>
      </c>
      <c r="C40" s="6"/>
      <c r="D40" s="24" t="s">
        <v>222</v>
      </c>
      <c r="E40" s="102">
        <f>SUM(F41:G46)</f>
        <v>10000</v>
      </c>
      <c r="F40" s="102">
        <f>SUM(F41:F46)</f>
        <v>10000</v>
      </c>
      <c r="G40" s="102">
        <f>SUM(G41:G46)</f>
        <v>0</v>
      </c>
      <c r="H40" s="230">
        <f>SUM(I41:J46)</f>
        <v>10000</v>
      </c>
      <c r="I40" s="102">
        <f>SUM(I41:I46)</f>
        <v>10000</v>
      </c>
      <c r="J40" s="102">
        <f>SUM(J41:J46)</f>
        <v>0</v>
      </c>
      <c r="K40" s="230">
        <f>SUM(L41:M46)</f>
        <v>33580.8</v>
      </c>
      <c r="L40" s="102">
        <f>SUM(L41:L46)</f>
        <v>33580.8</v>
      </c>
      <c r="M40" s="102">
        <f>SUM(M41:M46)</f>
        <v>0</v>
      </c>
      <c r="N40" s="194">
        <f>K40/H40</f>
        <v>3.35808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</row>
    <row r="41" spans="1:41" s="13" customFormat="1" ht="38.25" customHeight="1">
      <c r="A41" s="290"/>
      <c r="B41" s="65"/>
      <c r="C41" s="11" t="s">
        <v>94</v>
      </c>
      <c r="D41" s="11" t="s">
        <v>200</v>
      </c>
      <c r="E41" s="104">
        <f aca="true" t="shared" si="8" ref="E41:E49">SUM(F41:G41)</f>
        <v>0</v>
      </c>
      <c r="F41" s="104"/>
      <c r="G41" s="104"/>
      <c r="H41" s="221">
        <f aca="true" t="shared" si="9" ref="H41:H57">SUM(I41:J41)</f>
        <v>0</v>
      </c>
      <c r="I41" s="104"/>
      <c r="J41" s="104"/>
      <c r="K41" s="221">
        <f aca="true" t="shared" si="10" ref="K41:K67">SUM(L41:M41)</f>
        <v>175</v>
      </c>
      <c r="L41" s="104">
        <v>175</v>
      </c>
      <c r="M41" s="104"/>
      <c r="N41" s="109" t="s">
        <v>196</v>
      </c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s="13" customFormat="1" ht="38.25" customHeight="1">
      <c r="A42" s="290"/>
      <c r="B42" s="212"/>
      <c r="C42" s="12" t="s">
        <v>66</v>
      </c>
      <c r="D42" s="23" t="s">
        <v>116</v>
      </c>
      <c r="E42" s="104">
        <f t="shared" si="8"/>
        <v>10000</v>
      </c>
      <c r="F42" s="104">
        <v>10000</v>
      </c>
      <c r="G42" s="104"/>
      <c r="H42" s="221">
        <f>SUM(I42:J42)</f>
        <v>10000</v>
      </c>
      <c r="I42" s="104">
        <v>10000</v>
      </c>
      <c r="J42" s="104"/>
      <c r="K42" s="221">
        <f t="shared" si="10"/>
        <v>25211.49</v>
      </c>
      <c r="L42" s="104">
        <v>25211.49</v>
      </c>
      <c r="M42" s="104"/>
      <c r="N42" s="196">
        <f>K42/H42</f>
        <v>2.5211490000000003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s="8" customFormat="1" ht="93.75" customHeight="1">
      <c r="A43" s="290"/>
      <c r="B43" s="63"/>
      <c r="C43" s="20" t="s">
        <v>72</v>
      </c>
      <c r="D43" s="47" t="s">
        <v>110</v>
      </c>
      <c r="E43" s="104">
        <f t="shared" si="8"/>
        <v>0</v>
      </c>
      <c r="F43" s="116"/>
      <c r="G43" s="116"/>
      <c r="H43" s="221">
        <f t="shared" si="9"/>
        <v>0</v>
      </c>
      <c r="I43" s="116"/>
      <c r="J43" s="116"/>
      <c r="K43" s="221">
        <f t="shared" si="10"/>
        <v>1270.74</v>
      </c>
      <c r="L43" s="104">
        <v>1270.74</v>
      </c>
      <c r="M43" s="104"/>
      <c r="N43" s="105" t="s">
        <v>196</v>
      </c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</row>
    <row r="44" spans="1:41" s="8" customFormat="1" ht="32.25" customHeight="1">
      <c r="A44" s="290"/>
      <c r="B44" s="63"/>
      <c r="C44" s="12" t="s">
        <v>74</v>
      </c>
      <c r="D44" s="23" t="s">
        <v>115</v>
      </c>
      <c r="E44" s="104">
        <f t="shared" si="8"/>
        <v>0</v>
      </c>
      <c r="F44" s="174"/>
      <c r="G44" s="116"/>
      <c r="H44" s="221">
        <f t="shared" si="9"/>
        <v>0</v>
      </c>
      <c r="I44" s="116"/>
      <c r="J44" s="116"/>
      <c r="K44" s="221">
        <f t="shared" si="10"/>
        <v>16.2</v>
      </c>
      <c r="L44" s="104">
        <v>16.2</v>
      </c>
      <c r="M44" s="104"/>
      <c r="N44" s="105" t="s">
        <v>196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</row>
    <row r="45" spans="1:41" s="8" customFormat="1" ht="31.5" customHeight="1">
      <c r="A45" s="290"/>
      <c r="B45" s="63"/>
      <c r="C45" s="32" t="s">
        <v>73</v>
      </c>
      <c r="D45" s="33" t="s">
        <v>112</v>
      </c>
      <c r="E45" s="104">
        <f t="shared" si="8"/>
        <v>0</v>
      </c>
      <c r="F45" s="174"/>
      <c r="G45" s="174"/>
      <c r="H45" s="221">
        <f t="shared" si="9"/>
        <v>0</v>
      </c>
      <c r="I45" s="116"/>
      <c r="J45" s="116"/>
      <c r="K45" s="221">
        <f t="shared" si="10"/>
        <v>6885.67</v>
      </c>
      <c r="L45" s="104">
        <v>6885.67</v>
      </c>
      <c r="M45" s="104"/>
      <c r="N45" s="105" t="s">
        <v>196</v>
      </c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</row>
    <row r="46" spans="1:41" s="13" customFormat="1" ht="66" customHeight="1">
      <c r="A46" s="290"/>
      <c r="B46" s="212"/>
      <c r="C46" s="16" t="s">
        <v>79</v>
      </c>
      <c r="D46" s="11" t="s">
        <v>197</v>
      </c>
      <c r="E46" s="104">
        <f t="shared" si="8"/>
        <v>0</v>
      </c>
      <c r="F46" s="104"/>
      <c r="G46" s="104"/>
      <c r="H46" s="221">
        <f t="shared" si="9"/>
        <v>0</v>
      </c>
      <c r="I46" s="104"/>
      <c r="J46" s="104"/>
      <c r="K46" s="221">
        <f t="shared" si="10"/>
        <v>21.7</v>
      </c>
      <c r="L46" s="104">
        <v>21.7</v>
      </c>
      <c r="M46" s="104"/>
      <c r="N46" s="105" t="s">
        <v>196</v>
      </c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s="8" customFormat="1" ht="33.75" customHeight="1">
      <c r="A47" s="26"/>
      <c r="B47" s="61" t="s">
        <v>232</v>
      </c>
      <c r="C47" s="18"/>
      <c r="D47" s="19" t="s">
        <v>233</v>
      </c>
      <c r="E47" s="102">
        <f t="shared" si="8"/>
        <v>0</v>
      </c>
      <c r="F47" s="102">
        <f>SUM(F48)</f>
        <v>0</v>
      </c>
      <c r="G47" s="102">
        <f>SUM(G48)</f>
        <v>0</v>
      </c>
      <c r="H47" s="230">
        <f>SUM(I47:J47)</f>
        <v>16420</v>
      </c>
      <c r="I47" s="102">
        <f>SUM(I48)</f>
        <v>16420</v>
      </c>
      <c r="J47" s="102">
        <f>SUM(J48)</f>
        <v>0</v>
      </c>
      <c r="K47" s="230">
        <f t="shared" si="10"/>
        <v>16420</v>
      </c>
      <c r="L47" s="102">
        <f>SUM(L48)</f>
        <v>16420</v>
      </c>
      <c r="M47" s="102">
        <f>SUM(M48)</f>
        <v>0</v>
      </c>
      <c r="N47" s="194">
        <f>K47/H47</f>
        <v>1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</row>
    <row r="48" spans="1:41" s="13" customFormat="1" ht="77.25" customHeight="1">
      <c r="A48" s="26"/>
      <c r="B48" s="58"/>
      <c r="C48" s="20" t="s">
        <v>52</v>
      </c>
      <c r="D48" s="11" t="s">
        <v>211</v>
      </c>
      <c r="E48" s="114">
        <f t="shared" si="8"/>
        <v>0</v>
      </c>
      <c r="F48" s="104"/>
      <c r="G48" s="114"/>
      <c r="H48" s="234">
        <f>SUM(I48:J48)</f>
        <v>16420</v>
      </c>
      <c r="I48" s="104">
        <v>16420</v>
      </c>
      <c r="J48" s="114"/>
      <c r="K48" s="234">
        <f t="shared" si="10"/>
        <v>16420</v>
      </c>
      <c r="L48" s="104">
        <v>16420</v>
      </c>
      <c r="M48" s="114"/>
      <c r="N48" s="196">
        <f>K48/H48</f>
        <v>1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s="8" customFormat="1" ht="31.5" customHeight="1">
      <c r="A49" s="26"/>
      <c r="B49" s="27" t="s">
        <v>141</v>
      </c>
      <c r="C49" s="18"/>
      <c r="D49" s="29" t="s">
        <v>2</v>
      </c>
      <c r="E49" s="102">
        <f t="shared" si="8"/>
        <v>0</v>
      </c>
      <c r="F49" s="102">
        <f>SUM(F50:F52)</f>
        <v>0</v>
      </c>
      <c r="G49" s="102">
        <f>SUM(G50:G52)</f>
        <v>0</v>
      </c>
      <c r="H49" s="222">
        <f t="shared" si="9"/>
        <v>0</v>
      </c>
      <c r="I49" s="102">
        <f>SUM(I50:I52)</f>
        <v>0</v>
      </c>
      <c r="J49" s="102">
        <f>SUM(J50:J52)</f>
        <v>0</v>
      </c>
      <c r="K49" s="222">
        <f t="shared" si="10"/>
        <v>3937.8</v>
      </c>
      <c r="L49" s="102">
        <f>SUM(L50:L52)</f>
        <v>3893.94</v>
      </c>
      <c r="M49" s="102">
        <f>SUM(M50:M52)</f>
        <v>43.86</v>
      </c>
      <c r="N49" s="154" t="s">
        <v>196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</row>
    <row r="50" spans="1:41" s="13" customFormat="1" ht="37.5" customHeight="1">
      <c r="A50" s="79"/>
      <c r="B50" s="80"/>
      <c r="C50" s="20" t="s">
        <v>142</v>
      </c>
      <c r="D50" s="11" t="s">
        <v>143</v>
      </c>
      <c r="E50" s="104">
        <f aca="true" t="shared" si="11" ref="E50:E57">SUM(F50:G50)</f>
        <v>0</v>
      </c>
      <c r="F50" s="104"/>
      <c r="G50" s="104"/>
      <c r="H50" s="221">
        <f t="shared" si="9"/>
        <v>0</v>
      </c>
      <c r="I50" s="104"/>
      <c r="J50" s="104"/>
      <c r="K50" s="221">
        <f t="shared" si="10"/>
        <v>43.86</v>
      </c>
      <c r="L50" s="104"/>
      <c r="M50" s="104">
        <v>43.86</v>
      </c>
      <c r="N50" s="105" t="s">
        <v>196</v>
      </c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s="13" customFormat="1" ht="31.5" customHeight="1">
      <c r="A51" s="79"/>
      <c r="B51" s="80"/>
      <c r="C51" s="32" t="s">
        <v>73</v>
      </c>
      <c r="D51" s="11" t="s">
        <v>112</v>
      </c>
      <c r="E51" s="104">
        <f t="shared" si="11"/>
        <v>0</v>
      </c>
      <c r="F51" s="104"/>
      <c r="G51" s="104"/>
      <c r="H51" s="221">
        <f t="shared" si="9"/>
        <v>0</v>
      </c>
      <c r="I51" s="104"/>
      <c r="J51" s="104"/>
      <c r="K51" s="221">
        <f t="shared" si="10"/>
        <v>1323.65</v>
      </c>
      <c r="L51" s="104">
        <v>1323.65</v>
      </c>
      <c r="M51" s="104"/>
      <c r="N51" s="105" t="s">
        <v>196</v>
      </c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  <row r="52" spans="1:41" s="13" customFormat="1" ht="81.75" customHeight="1" thickBot="1">
      <c r="A52" s="93"/>
      <c r="B52" s="59"/>
      <c r="C52" s="126" t="s">
        <v>144</v>
      </c>
      <c r="D52" s="127" t="s">
        <v>223</v>
      </c>
      <c r="E52" s="121">
        <f t="shared" si="11"/>
        <v>0</v>
      </c>
      <c r="F52" s="121"/>
      <c r="G52" s="121"/>
      <c r="H52" s="234">
        <f t="shared" si="9"/>
        <v>0</v>
      </c>
      <c r="I52" s="121"/>
      <c r="J52" s="121"/>
      <c r="K52" s="221">
        <f t="shared" si="10"/>
        <v>2570.29</v>
      </c>
      <c r="L52" s="121">
        <v>2570.29</v>
      </c>
      <c r="M52" s="121"/>
      <c r="N52" s="108" t="s">
        <v>196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s="14" customFormat="1" ht="63" customHeight="1" thickBot="1">
      <c r="A53" s="48" t="s">
        <v>89</v>
      </c>
      <c r="B53" s="182"/>
      <c r="C53" s="83"/>
      <c r="D53" s="43" t="s">
        <v>198</v>
      </c>
      <c r="E53" s="142">
        <f t="shared" si="11"/>
        <v>3300</v>
      </c>
      <c r="F53" s="112">
        <f>F54+F56</f>
        <v>3300</v>
      </c>
      <c r="G53" s="112">
        <f>G54+G56</f>
        <v>0</v>
      </c>
      <c r="H53" s="231">
        <f t="shared" si="9"/>
        <v>119240</v>
      </c>
      <c r="I53" s="112">
        <f>I54+I56+I58</f>
        <v>119240</v>
      </c>
      <c r="J53" s="112">
        <f>J54+J56+J58</f>
        <v>0</v>
      </c>
      <c r="K53" s="231">
        <f t="shared" si="10"/>
        <v>112905</v>
      </c>
      <c r="L53" s="112">
        <f>L54+L56+L58</f>
        <v>112905</v>
      </c>
      <c r="M53" s="112">
        <f>M54+M56+M58</f>
        <v>0</v>
      </c>
      <c r="N53" s="200">
        <f aca="true" t="shared" si="12" ref="N53:N60">K53/H53</f>
        <v>0.9468718550821872</v>
      </c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</row>
    <row r="54" spans="1:41" s="8" customFormat="1" ht="49.5" customHeight="1">
      <c r="A54" s="290"/>
      <c r="B54" s="50" t="s">
        <v>23</v>
      </c>
      <c r="C54" s="51"/>
      <c r="D54" s="43" t="s">
        <v>199</v>
      </c>
      <c r="E54" s="122">
        <f t="shared" si="11"/>
        <v>3300</v>
      </c>
      <c r="F54" s="122">
        <f>F55</f>
        <v>3300</v>
      </c>
      <c r="G54" s="122">
        <f>G55</f>
        <v>0</v>
      </c>
      <c r="H54" s="236">
        <f t="shared" si="9"/>
        <v>3300</v>
      </c>
      <c r="I54" s="122">
        <f>I55</f>
        <v>3300</v>
      </c>
      <c r="J54" s="122">
        <f>J55</f>
        <v>0</v>
      </c>
      <c r="K54" s="236">
        <f t="shared" si="10"/>
        <v>3300</v>
      </c>
      <c r="L54" s="122">
        <f>L55</f>
        <v>3300</v>
      </c>
      <c r="M54" s="122">
        <f>M55</f>
        <v>0</v>
      </c>
      <c r="N54" s="194">
        <f t="shared" si="12"/>
        <v>1</v>
      </c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</row>
    <row r="55" spans="1:41" s="13" customFormat="1" ht="81" customHeight="1">
      <c r="A55" s="290"/>
      <c r="B55" s="84"/>
      <c r="C55" s="20" t="s">
        <v>52</v>
      </c>
      <c r="D55" s="11" t="s">
        <v>211</v>
      </c>
      <c r="E55" s="104">
        <f t="shared" si="11"/>
        <v>3300</v>
      </c>
      <c r="F55" s="118">
        <v>3300</v>
      </c>
      <c r="G55" s="124"/>
      <c r="H55" s="221">
        <f t="shared" si="9"/>
        <v>3300</v>
      </c>
      <c r="I55" s="104">
        <v>3300</v>
      </c>
      <c r="J55" s="104"/>
      <c r="K55" s="221">
        <f t="shared" si="10"/>
        <v>3300</v>
      </c>
      <c r="L55" s="118">
        <v>3300</v>
      </c>
      <c r="M55" s="124"/>
      <c r="N55" s="196">
        <f t="shared" si="12"/>
        <v>1</v>
      </c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</row>
    <row r="56" spans="1:41" s="8" customFormat="1" ht="39" customHeight="1">
      <c r="A56" s="26"/>
      <c r="B56" s="61" t="s">
        <v>183</v>
      </c>
      <c r="C56" s="34"/>
      <c r="D56" s="24" t="s">
        <v>224</v>
      </c>
      <c r="E56" s="102">
        <f t="shared" si="11"/>
        <v>0</v>
      </c>
      <c r="F56" s="116">
        <f>F57</f>
        <v>0</v>
      </c>
      <c r="G56" s="116">
        <f>G57</f>
        <v>0</v>
      </c>
      <c r="H56" s="230">
        <f t="shared" si="9"/>
        <v>49620</v>
      </c>
      <c r="I56" s="102">
        <f>I57</f>
        <v>49620</v>
      </c>
      <c r="J56" s="102">
        <f>J57</f>
        <v>0</v>
      </c>
      <c r="K56" s="230">
        <f t="shared" si="10"/>
        <v>49080</v>
      </c>
      <c r="L56" s="116">
        <f>L57</f>
        <v>49080</v>
      </c>
      <c r="M56" s="116">
        <f>M57</f>
        <v>0</v>
      </c>
      <c r="N56" s="194">
        <f t="shared" si="12"/>
        <v>0.9891172914147521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</row>
    <row r="57" spans="1:41" s="13" customFormat="1" ht="76.5" customHeight="1">
      <c r="A57" s="26"/>
      <c r="B57" s="58"/>
      <c r="C57" s="20" t="s">
        <v>52</v>
      </c>
      <c r="D57" s="11" t="s">
        <v>211</v>
      </c>
      <c r="E57" s="104">
        <f t="shared" si="11"/>
        <v>0</v>
      </c>
      <c r="F57" s="104"/>
      <c r="G57" s="104"/>
      <c r="H57" s="221">
        <f t="shared" si="9"/>
        <v>49620</v>
      </c>
      <c r="I57" s="104">
        <v>49620</v>
      </c>
      <c r="J57" s="104"/>
      <c r="K57" s="221">
        <f t="shared" si="10"/>
        <v>49080</v>
      </c>
      <c r="L57" s="104">
        <v>49080</v>
      </c>
      <c r="M57" s="104"/>
      <c r="N57" s="196">
        <f t="shared" si="12"/>
        <v>0.9891172914147521</v>
      </c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</row>
    <row r="58" spans="1:41" s="8" customFormat="1" ht="81.75" customHeight="1">
      <c r="A58" s="26"/>
      <c r="B58" s="27" t="s">
        <v>234</v>
      </c>
      <c r="C58" s="31"/>
      <c r="D58" s="29" t="s">
        <v>235</v>
      </c>
      <c r="E58" s="102">
        <f>SUM(F58:G58)</f>
        <v>0</v>
      </c>
      <c r="F58" s="102">
        <f>F59</f>
        <v>0</v>
      </c>
      <c r="G58" s="102">
        <f>G59</f>
        <v>0</v>
      </c>
      <c r="H58" s="230">
        <f>SUM(I58:J58)</f>
        <v>66320</v>
      </c>
      <c r="I58" s="102">
        <f>I59</f>
        <v>66320</v>
      </c>
      <c r="J58" s="102">
        <f>J59</f>
        <v>0</v>
      </c>
      <c r="K58" s="230">
        <f t="shared" si="10"/>
        <v>60525</v>
      </c>
      <c r="L58" s="102">
        <f>L59</f>
        <v>60525</v>
      </c>
      <c r="M58" s="102">
        <f>M59</f>
        <v>0</v>
      </c>
      <c r="N58" s="194">
        <f t="shared" si="12"/>
        <v>0.9126206272617612</v>
      </c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</row>
    <row r="59" spans="1:41" s="13" customFormat="1" ht="78.75" customHeight="1" thickBot="1">
      <c r="A59" s="78"/>
      <c r="B59" s="60"/>
      <c r="C59" s="21" t="s">
        <v>52</v>
      </c>
      <c r="D59" s="25" t="s">
        <v>211</v>
      </c>
      <c r="E59" s="106">
        <f>SUM(F59:G59)</f>
        <v>0</v>
      </c>
      <c r="F59" s="106"/>
      <c r="G59" s="106"/>
      <c r="H59" s="232">
        <f>SUM(I59:J59)</f>
        <v>66320</v>
      </c>
      <c r="I59" s="106">
        <v>66320</v>
      </c>
      <c r="J59" s="106"/>
      <c r="K59" s="232">
        <f t="shared" si="10"/>
        <v>60525</v>
      </c>
      <c r="L59" s="106">
        <v>60525</v>
      </c>
      <c r="M59" s="106"/>
      <c r="N59" s="196">
        <f t="shared" si="12"/>
        <v>0.9126206272617612</v>
      </c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</row>
    <row r="60" spans="1:41" s="14" customFormat="1" ht="57" customHeight="1" thickBot="1">
      <c r="A60" s="5" t="s">
        <v>92</v>
      </c>
      <c r="B60" s="182"/>
      <c r="C60" s="83"/>
      <c r="D60" s="130" t="s">
        <v>97</v>
      </c>
      <c r="E60" s="142">
        <f aca="true" t="shared" si="13" ref="E60:J60">E61+E63+E66</f>
        <v>1324200</v>
      </c>
      <c r="F60" s="112">
        <f t="shared" si="13"/>
        <v>1324200</v>
      </c>
      <c r="G60" s="112">
        <f t="shared" si="13"/>
        <v>0</v>
      </c>
      <c r="H60" s="231">
        <f t="shared" si="13"/>
        <v>1324200</v>
      </c>
      <c r="I60" s="112">
        <f t="shared" si="13"/>
        <v>1324200</v>
      </c>
      <c r="J60" s="112">
        <f t="shared" si="13"/>
        <v>0</v>
      </c>
      <c r="K60" s="231">
        <f t="shared" si="10"/>
        <v>1014819.31</v>
      </c>
      <c r="L60" s="112">
        <f>L61+L63+L66</f>
        <v>1014771.56</v>
      </c>
      <c r="M60" s="112">
        <f>M61+M63+M66</f>
        <v>47.75</v>
      </c>
      <c r="N60" s="194">
        <f t="shared" si="12"/>
        <v>0.766364076423501</v>
      </c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</row>
    <row r="61" spans="1:41" s="8" customFormat="1" ht="37.5" customHeight="1">
      <c r="A61" s="26"/>
      <c r="B61" s="27" t="s">
        <v>145</v>
      </c>
      <c r="C61" s="31"/>
      <c r="D61" s="29" t="s">
        <v>146</v>
      </c>
      <c r="E61" s="102">
        <f aca="true" t="shared" si="14" ref="E61:E67">SUM(F61:G61)</f>
        <v>0</v>
      </c>
      <c r="F61" s="102">
        <f>F62</f>
        <v>0</v>
      </c>
      <c r="G61" s="102">
        <f>G62</f>
        <v>0</v>
      </c>
      <c r="H61" s="230">
        <f aca="true" t="shared" si="15" ref="H61:H67">SUM(I61:J61)</f>
        <v>0</v>
      </c>
      <c r="I61" s="102">
        <f>I62</f>
        <v>0</v>
      </c>
      <c r="J61" s="102">
        <f>J62</f>
        <v>0</v>
      </c>
      <c r="K61" s="230">
        <f t="shared" si="10"/>
        <v>47.75</v>
      </c>
      <c r="L61" s="102">
        <f>L62</f>
        <v>0</v>
      </c>
      <c r="M61" s="102">
        <f>M62</f>
        <v>47.75</v>
      </c>
      <c r="N61" s="157" t="s">
        <v>196</v>
      </c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</row>
    <row r="62" spans="1:41" s="13" customFormat="1" ht="42" customHeight="1">
      <c r="A62" s="79"/>
      <c r="B62" s="58"/>
      <c r="C62" s="20" t="s">
        <v>142</v>
      </c>
      <c r="D62" s="11" t="s">
        <v>143</v>
      </c>
      <c r="E62" s="104">
        <f t="shared" si="14"/>
        <v>0</v>
      </c>
      <c r="F62" s="104"/>
      <c r="G62" s="104"/>
      <c r="H62" s="221">
        <f t="shared" si="15"/>
        <v>0</v>
      </c>
      <c r="I62" s="104"/>
      <c r="J62" s="104"/>
      <c r="K62" s="221">
        <f t="shared" si="10"/>
        <v>47.75</v>
      </c>
      <c r="L62" s="104"/>
      <c r="M62" s="104">
        <v>47.75</v>
      </c>
      <c r="N62" s="105" t="s">
        <v>196</v>
      </c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</row>
    <row r="63" spans="1:41" s="8" customFormat="1" ht="33.75" customHeight="1">
      <c r="A63" s="290"/>
      <c r="B63" s="27" t="s">
        <v>93</v>
      </c>
      <c r="C63" s="31"/>
      <c r="D63" s="29" t="s">
        <v>229</v>
      </c>
      <c r="E63" s="102">
        <f t="shared" si="14"/>
        <v>1324200</v>
      </c>
      <c r="F63" s="102">
        <f>SUM(F64:F65)</f>
        <v>1324200</v>
      </c>
      <c r="G63" s="102">
        <f>SUM(G64:G65)</f>
        <v>0</v>
      </c>
      <c r="H63" s="230">
        <f t="shared" si="15"/>
        <v>1324200</v>
      </c>
      <c r="I63" s="102">
        <f>SUM(I64:I65)</f>
        <v>1324200</v>
      </c>
      <c r="J63" s="102">
        <f>SUM(J64:J65)</f>
        <v>0</v>
      </c>
      <c r="K63" s="230">
        <f t="shared" si="10"/>
        <v>1012271.56</v>
      </c>
      <c r="L63" s="102">
        <f>SUM(L64:L65)</f>
        <v>1012271.56</v>
      </c>
      <c r="M63" s="102">
        <f>SUM(M64:M65)</f>
        <v>0</v>
      </c>
      <c r="N63" s="194">
        <f>K63/H63</f>
        <v>0.7644400845793687</v>
      </c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</row>
    <row r="64" spans="1:41" s="13" customFormat="1" ht="46.5" customHeight="1">
      <c r="A64" s="290"/>
      <c r="B64" s="80"/>
      <c r="C64" s="11" t="s">
        <v>94</v>
      </c>
      <c r="D64" s="11" t="s">
        <v>200</v>
      </c>
      <c r="E64" s="114">
        <f t="shared" si="14"/>
        <v>1200000</v>
      </c>
      <c r="F64" s="104">
        <v>1200000</v>
      </c>
      <c r="G64" s="104"/>
      <c r="H64" s="234">
        <f t="shared" si="15"/>
        <v>1200000</v>
      </c>
      <c r="I64" s="104">
        <v>1200000</v>
      </c>
      <c r="J64" s="104"/>
      <c r="K64" s="234">
        <f t="shared" si="10"/>
        <v>888071.56</v>
      </c>
      <c r="L64" s="104">
        <v>888071.56</v>
      </c>
      <c r="M64" s="104"/>
      <c r="N64" s="196">
        <f>K64/H64</f>
        <v>0.7400596333333334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</row>
    <row r="65" spans="1:41" s="8" customFormat="1" ht="79.5" customHeight="1">
      <c r="A65" s="290"/>
      <c r="B65" s="63"/>
      <c r="C65" s="131" t="s">
        <v>75</v>
      </c>
      <c r="D65" s="132" t="s">
        <v>117</v>
      </c>
      <c r="E65" s="124">
        <f t="shared" si="14"/>
        <v>124200</v>
      </c>
      <c r="F65" s="118">
        <v>124200</v>
      </c>
      <c r="G65" s="123"/>
      <c r="H65" s="235">
        <f t="shared" si="15"/>
        <v>124200</v>
      </c>
      <c r="I65" s="118">
        <v>124200</v>
      </c>
      <c r="J65" s="123"/>
      <c r="K65" s="256">
        <f t="shared" si="10"/>
        <v>124200</v>
      </c>
      <c r="L65" s="118">
        <v>124200</v>
      </c>
      <c r="M65" s="124"/>
      <c r="N65" s="196">
        <f>K65/H65</f>
        <v>1</v>
      </c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</row>
    <row r="66" spans="1:41" s="8" customFormat="1" ht="33" customHeight="1">
      <c r="A66" s="26"/>
      <c r="B66" s="61" t="s">
        <v>147</v>
      </c>
      <c r="C66" s="34"/>
      <c r="D66" s="24" t="s">
        <v>2</v>
      </c>
      <c r="E66" s="116">
        <f t="shared" si="14"/>
        <v>0</v>
      </c>
      <c r="F66" s="116">
        <f>F67</f>
        <v>0</v>
      </c>
      <c r="G66" s="116">
        <f>G67</f>
        <v>0</v>
      </c>
      <c r="H66" s="222">
        <f t="shared" si="15"/>
        <v>0</v>
      </c>
      <c r="I66" s="116">
        <f>I67</f>
        <v>0</v>
      </c>
      <c r="J66" s="116">
        <f>J67</f>
        <v>0</v>
      </c>
      <c r="K66" s="222">
        <f t="shared" si="10"/>
        <v>2500</v>
      </c>
      <c r="L66" s="116">
        <f>L67</f>
        <v>2500</v>
      </c>
      <c r="M66" s="116">
        <f>M67</f>
        <v>0</v>
      </c>
      <c r="N66" s="154" t="s">
        <v>196</v>
      </c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</row>
    <row r="67" spans="1:41" s="13" customFormat="1" ht="55.5" customHeight="1" thickBot="1">
      <c r="A67" s="93"/>
      <c r="B67" s="195"/>
      <c r="C67" s="133" t="s">
        <v>148</v>
      </c>
      <c r="D67" s="127" t="s">
        <v>149</v>
      </c>
      <c r="E67" s="121">
        <f t="shared" si="14"/>
        <v>0</v>
      </c>
      <c r="F67" s="124"/>
      <c r="G67" s="124"/>
      <c r="H67" s="235">
        <f t="shared" si="15"/>
        <v>0</v>
      </c>
      <c r="I67" s="124"/>
      <c r="J67" s="124"/>
      <c r="K67" s="235">
        <f t="shared" si="10"/>
        <v>2500</v>
      </c>
      <c r="L67" s="124">
        <v>2500</v>
      </c>
      <c r="M67" s="124"/>
      <c r="N67" s="108" t="s">
        <v>196</v>
      </c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</row>
    <row r="68" spans="1:41" s="14" customFormat="1" ht="81" customHeight="1" thickBot="1">
      <c r="A68" s="5" t="s">
        <v>51</v>
      </c>
      <c r="B68" s="182"/>
      <c r="C68" s="83"/>
      <c r="D68" s="29" t="s">
        <v>201</v>
      </c>
      <c r="E68" s="142">
        <f aca="true" t="shared" si="16" ref="E68:M68">E69+E72+E80+E90+E95</f>
        <v>16652801</v>
      </c>
      <c r="F68" s="112">
        <f t="shared" si="16"/>
        <v>16652801</v>
      </c>
      <c r="G68" s="112">
        <f t="shared" si="16"/>
        <v>0</v>
      </c>
      <c r="H68" s="231">
        <f t="shared" si="16"/>
        <v>16786723</v>
      </c>
      <c r="I68" s="112">
        <f t="shared" si="16"/>
        <v>16786723</v>
      </c>
      <c r="J68" s="112">
        <f t="shared" si="16"/>
        <v>0</v>
      </c>
      <c r="K68" s="231">
        <f t="shared" si="16"/>
        <v>17397890.68</v>
      </c>
      <c r="L68" s="112">
        <f t="shared" si="16"/>
        <v>17397890.68</v>
      </c>
      <c r="M68" s="112">
        <f t="shared" si="16"/>
        <v>0</v>
      </c>
      <c r="N68" s="194">
        <f>K68/H68</f>
        <v>1.0364078015703244</v>
      </c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</row>
    <row r="69" spans="1:41" s="8" customFormat="1" ht="48" customHeight="1">
      <c r="A69" s="294"/>
      <c r="B69" s="134" t="s">
        <v>24</v>
      </c>
      <c r="C69" s="51"/>
      <c r="D69" s="43" t="s">
        <v>25</v>
      </c>
      <c r="E69" s="122">
        <f aca="true" t="shared" si="17" ref="E69:E100">SUM(F69:G69)</f>
        <v>100000</v>
      </c>
      <c r="F69" s="122">
        <f>SUM(F70:F71)</f>
        <v>100000</v>
      </c>
      <c r="G69" s="122">
        <f>SUM(G70:G71)</f>
        <v>0</v>
      </c>
      <c r="H69" s="236">
        <f aca="true" t="shared" si="18" ref="H69:H100">SUM(I69:J69)</f>
        <v>100000</v>
      </c>
      <c r="I69" s="122">
        <f>SUM(I70:I71)</f>
        <v>100000</v>
      </c>
      <c r="J69" s="122">
        <f>SUM(J70:J71)</f>
        <v>0</v>
      </c>
      <c r="K69" s="236">
        <f aca="true" t="shared" si="19" ref="K69:K100">SUM(L69:M69)</f>
        <v>92636.82</v>
      </c>
      <c r="L69" s="122">
        <f>SUM(L70:L71)</f>
        <v>92636.82</v>
      </c>
      <c r="M69" s="122">
        <f>SUM(M70:M71)</f>
        <v>0</v>
      </c>
      <c r="N69" s="194">
        <f>K69/H69</f>
        <v>0.9263682000000001</v>
      </c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</row>
    <row r="70" spans="1:41" s="13" customFormat="1" ht="42.75" customHeight="1">
      <c r="A70" s="290"/>
      <c r="B70" s="84"/>
      <c r="C70" s="12" t="s">
        <v>53</v>
      </c>
      <c r="D70" s="33" t="s">
        <v>138</v>
      </c>
      <c r="E70" s="114">
        <f t="shared" si="17"/>
        <v>100000</v>
      </c>
      <c r="F70" s="104">
        <v>100000</v>
      </c>
      <c r="G70" s="114"/>
      <c r="H70" s="234">
        <f t="shared" si="18"/>
        <v>100000</v>
      </c>
      <c r="I70" s="104">
        <v>100000</v>
      </c>
      <c r="J70" s="114"/>
      <c r="K70" s="234">
        <f t="shared" si="19"/>
        <v>92618.11</v>
      </c>
      <c r="L70" s="104">
        <v>92618.11</v>
      </c>
      <c r="M70" s="114"/>
      <c r="N70" s="196">
        <f>K70/H70</f>
        <v>0.9261811</v>
      </c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</row>
    <row r="71" spans="1:41" s="13" customFormat="1" ht="42.75" customHeight="1">
      <c r="A71" s="290"/>
      <c r="B71" s="213"/>
      <c r="C71" s="20" t="s">
        <v>54</v>
      </c>
      <c r="D71" s="11" t="s">
        <v>135</v>
      </c>
      <c r="E71" s="114">
        <f t="shared" si="17"/>
        <v>0</v>
      </c>
      <c r="F71" s="104"/>
      <c r="G71" s="114"/>
      <c r="H71" s="234">
        <f t="shared" si="18"/>
        <v>0</v>
      </c>
      <c r="I71" s="104"/>
      <c r="J71" s="114"/>
      <c r="K71" s="234">
        <f t="shared" si="19"/>
        <v>18.71</v>
      </c>
      <c r="L71" s="104">
        <v>18.71</v>
      </c>
      <c r="M71" s="114"/>
      <c r="N71" s="109" t="s">
        <v>196</v>
      </c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</row>
    <row r="72" spans="1:41" s="8" customFormat="1" ht="93" customHeight="1">
      <c r="A72" s="290"/>
      <c r="B72" s="27" t="s">
        <v>26</v>
      </c>
      <c r="C72" s="6"/>
      <c r="D72" s="24" t="s">
        <v>27</v>
      </c>
      <c r="E72" s="102">
        <f t="shared" si="17"/>
        <v>5620000</v>
      </c>
      <c r="F72" s="116">
        <f>SUM(F73:F79)</f>
        <v>5620000</v>
      </c>
      <c r="G72" s="116">
        <f>SUM(G73:G79)</f>
        <v>0</v>
      </c>
      <c r="H72" s="230">
        <f t="shared" si="18"/>
        <v>5620000</v>
      </c>
      <c r="I72" s="116">
        <f>SUM(I73:I79)</f>
        <v>5620000</v>
      </c>
      <c r="J72" s="116">
        <f>SUM(J73:J79)</f>
        <v>0</v>
      </c>
      <c r="K72" s="230">
        <f t="shared" si="19"/>
        <v>5681764.470000001</v>
      </c>
      <c r="L72" s="116">
        <f>SUM(L73:L79)</f>
        <v>5681764.470000001</v>
      </c>
      <c r="M72" s="116">
        <f>SUM(M73:M79)</f>
        <v>0</v>
      </c>
      <c r="N72" s="194">
        <f>K72/H72</f>
        <v>1.010990119217082</v>
      </c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</row>
    <row r="73" spans="1:41" s="13" customFormat="1" ht="31.5" customHeight="1">
      <c r="A73" s="290"/>
      <c r="B73" s="293"/>
      <c r="C73" s="20" t="s">
        <v>55</v>
      </c>
      <c r="D73" s="23" t="s">
        <v>118</v>
      </c>
      <c r="E73" s="135">
        <f t="shared" si="17"/>
        <v>4970000</v>
      </c>
      <c r="F73" s="104">
        <v>4970000</v>
      </c>
      <c r="G73" s="114"/>
      <c r="H73" s="237">
        <f t="shared" si="18"/>
        <v>4970000</v>
      </c>
      <c r="I73" s="104">
        <v>4970000</v>
      </c>
      <c r="J73" s="114"/>
      <c r="K73" s="237">
        <f t="shared" si="19"/>
        <v>4914088.75</v>
      </c>
      <c r="L73" s="104">
        <v>4914088.75</v>
      </c>
      <c r="M73" s="114"/>
      <c r="N73" s="196">
        <f aca="true" t="shared" si="20" ref="N73:N93">K73/H73</f>
        <v>0.9887502515090544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</row>
    <row r="74" spans="1:41" s="13" customFormat="1" ht="25.5" customHeight="1">
      <c r="A74" s="290"/>
      <c r="B74" s="297"/>
      <c r="C74" s="20" t="s">
        <v>56</v>
      </c>
      <c r="D74" s="23" t="s">
        <v>119</v>
      </c>
      <c r="E74" s="135">
        <f t="shared" si="17"/>
        <v>550000</v>
      </c>
      <c r="F74" s="104">
        <v>550000</v>
      </c>
      <c r="G74" s="114"/>
      <c r="H74" s="237">
        <f t="shared" si="18"/>
        <v>550000</v>
      </c>
      <c r="I74" s="104">
        <v>550000</v>
      </c>
      <c r="J74" s="114"/>
      <c r="K74" s="237">
        <f t="shared" si="19"/>
        <v>615735.53</v>
      </c>
      <c r="L74" s="104">
        <v>615735.53</v>
      </c>
      <c r="M74" s="114"/>
      <c r="N74" s="196">
        <f t="shared" si="20"/>
        <v>1.1195191454545455</v>
      </c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</row>
    <row r="75" spans="1:41" s="13" customFormat="1" ht="33" customHeight="1">
      <c r="A75" s="290"/>
      <c r="B75" s="297"/>
      <c r="C75" s="20" t="s">
        <v>57</v>
      </c>
      <c r="D75" s="23" t="s">
        <v>120</v>
      </c>
      <c r="E75" s="135">
        <f t="shared" si="17"/>
        <v>3000</v>
      </c>
      <c r="F75" s="104">
        <v>3000</v>
      </c>
      <c r="G75" s="114"/>
      <c r="H75" s="237">
        <f t="shared" si="18"/>
        <v>3000</v>
      </c>
      <c r="I75" s="104">
        <v>3000</v>
      </c>
      <c r="J75" s="114"/>
      <c r="K75" s="237">
        <f t="shared" si="19"/>
        <v>3175</v>
      </c>
      <c r="L75" s="104">
        <v>3175</v>
      </c>
      <c r="M75" s="114"/>
      <c r="N75" s="196">
        <f t="shared" si="20"/>
        <v>1.0583333333333333</v>
      </c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</row>
    <row r="76" spans="1:41" s="13" customFormat="1" ht="23.25" customHeight="1">
      <c r="A76" s="290"/>
      <c r="B76" s="297"/>
      <c r="C76" s="20" t="s">
        <v>58</v>
      </c>
      <c r="D76" s="23" t="s">
        <v>121</v>
      </c>
      <c r="E76" s="135">
        <f t="shared" si="17"/>
        <v>50000</v>
      </c>
      <c r="F76" s="104">
        <v>50000</v>
      </c>
      <c r="G76" s="114"/>
      <c r="H76" s="237">
        <f t="shared" si="18"/>
        <v>50000</v>
      </c>
      <c r="I76" s="104">
        <v>50000</v>
      </c>
      <c r="J76" s="114"/>
      <c r="K76" s="237">
        <f t="shared" si="19"/>
        <v>65079.84</v>
      </c>
      <c r="L76" s="104">
        <v>65079.84</v>
      </c>
      <c r="M76" s="114"/>
      <c r="N76" s="196">
        <f t="shared" si="20"/>
        <v>1.3015968</v>
      </c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</row>
    <row r="77" spans="1:41" s="13" customFormat="1" ht="33" customHeight="1">
      <c r="A77" s="290"/>
      <c r="B77" s="297"/>
      <c r="C77" s="20" t="s">
        <v>59</v>
      </c>
      <c r="D77" s="23" t="s">
        <v>122</v>
      </c>
      <c r="E77" s="135">
        <f t="shared" si="17"/>
        <v>20000</v>
      </c>
      <c r="F77" s="104">
        <v>20000</v>
      </c>
      <c r="G77" s="114"/>
      <c r="H77" s="237">
        <f t="shared" si="18"/>
        <v>20000</v>
      </c>
      <c r="I77" s="104">
        <v>20000</v>
      </c>
      <c r="J77" s="114"/>
      <c r="K77" s="237">
        <f t="shared" si="19"/>
        <v>18327.37</v>
      </c>
      <c r="L77" s="104">
        <v>18327.37</v>
      </c>
      <c r="M77" s="114"/>
      <c r="N77" s="196">
        <f t="shared" si="20"/>
        <v>0.9163684999999999</v>
      </c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</row>
    <row r="78" spans="1:41" s="13" customFormat="1" ht="42" customHeight="1">
      <c r="A78" s="290"/>
      <c r="B78" s="297"/>
      <c r="C78" s="20" t="s">
        <v>54</v>
      </c>
      <c r="D78" s="11" t="s">
        <v>135</v>
      </c>
      <c r="E78" s="135">
        <f t="shared" si="17"/>
        <v>25000</v>
      </c>
      <c r="F78" s="104">
        <v>25000</v>
      </c>
      <c r="G78" s="114"/>
      <c r="H78" s="237">
        <f t="shared" si="18"/>
        <v>25000</v>
      </c>
      <c r="I78" s="104">
        <v>25000</v>
      </c>
      <c r="J78" s="114"/>
      <c r="K78" s="237">
        <f t="shared" si="19"/>
        <v>63192.98</v>
      </c>
      <c r="L78" s="104">
        <v>63192.98</v>
      </c>
      <c r="M78" s="114"/>
      <c r="N78" s="196">
        <f t="shared" si="20"/>
        <v>2.5277192</v>
      </c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</row>
    <row r="79" spans="1:41" s="13" customFormat="1" ht="39.75" customHeight="1">
      <c r="A79" s="290"/>
      <c r="B79" s="298"/>
      <c r="C79" s="20" t="s">
        <v>101</v>
      </c>
      <c r="D79" s="11" t="s">
        <v>123</v>
      </c>
      <c r="E79" s="135">
        <f t="shared" si="17"/>
        <v>2000</v>
      </c>
      <c r="F79" s="104">
        <v>2000</v>
      </c>
      <c r="G79" s="114"/>
      <c r="H79" s="237">
        <f t="shared" si="18"/>
        <v>2000</v>
      </c>
      <c r="I79" s="104">
        <v>2000</v>
      </c>
      <c r="J79" s="114"/>
      <c r="K79" s="237">
        <f t="shared" si="19"/>
        <v>2165</v>
      </c>
      <c r="L79" s="104">
        <v>2165</v>
      </c>
      <c r="M79" s="114"/>
      <c r="N79" s="196">
        <f t="shared" si="20"/>
        <v>1.0825</v>
      </c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</row>
    <row r="80" spans="1:41" s="8" customFormat="1" ht="72">
      <c r="A80" s="290"/>
      <c r="B80" s="61" t="s">
        <v>28</v>
      </c>
      <c r="C80" s="6"/>
      <c r="D80" s="24" t="s">
        <v>202</v>
      </c>
      <c r="E80" s="102">
        <f t="shared" si="17"/>
        <v>2946400</v>
      </c>
      <c r="F80" s="116">
        <f>SUM(F81:F89)</f>
        <v>2946400</v>
      </c>
      <c r="G80" s="116">
        <f>SUM(G81:G89)</f>
        <v>0</v>
      </c>
      <c r="H80" s="230">
        <f t="shared" si="18"/>
        <v>3071400</v>
      </c>
      <c r="I80" s="116">
        <f>SUM(I81:I89)</f>
        <v>3071400</v>
      </c>
      <c r="J80" s="116">
        <f>SUM(J81:J89)</f>
        <v>0</v>
      </c>
      <c r="K80" s="230">
        <f t="shared" si="19"/>
        <v>3760168.82</v>
      </c>
      <c r="L80" s="116">
        <f>SUM(L81:L89)</f>
        <v>3760168.82</v>
      </c>
      <c r="M80" s="116">
        <f>SUM(M81:M89)</f>
        <v>0</v>
      </c>
      <c r="N80" s="197">
        <f t="shared" si="20"/>
        <v>1.2242523995572052</v>
      </c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</row>
    <row r="81" spans="1:41" s="13" customFormat="1" ht="27.75" customHeight="1">
      <c r="A81" s="290"/>
      <c r="B81" s="292"/>
      <c r="C81" s="20" t="s">
        <v>55</v>
      </c>
      <c r="D81" s="23" t="s">
        <v>118</v>
      </c>
      <c r="E81" s="135">
        <f t="shared" si="17"/>
        <v>1155000</v>
      </c>
      <c r="F81" s="104">
        <v>1155000</v>
      </c>
      <c r="G81" s="114"/>
      <c r="H81" s="237">
        <f t="shared" si="18"/>
        <v>1155000</v>
      </c>
      <c r="I81" s="104">
        <v>1155000</v>
      </c>
      <c r="J81" s="114"/>
      <c r="K81" s="237">
        <f t="shared" si="19"/>
        <v>1569055.05</v>
      </c>
      <c r="L81" s="104">
        <v>1569055.05</v>
      </c>
      <c r="M81" s="114"/>
      <c r="N81" s="196">
        <f t="shared" si="20"/>
        <v>1.3584892207792207</v>
      </c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</row>
    <row r="82" spans="1:41" s="13" customFormat="1" ht="26.25" customHeight="1">
      <c r="A82" s="290"/>
      <c r="B82" s="292"/>
      <c r="C82" s="20" t="s">
        <v>56</v>
      </c>
      <c r="D82" s="23" t="s">
        <v>119</v>
      </c>
      <c r="E82" s="135">
        <f t="shared" si="17"/>
        <v>1250000</v>
      </c>
      <c r="F82" s="104">
        <v>1250000</v>
      </c>
      <c r="G82" s="114"/>
      <c r="H82" s="237">
        <f t="shared" si="18"/>
        <v>1250000</v>
      </c>
      <c r="I82" s="104">
        <v>1250000</v>
      </c>
      <c r="J82" s="114"/>
      <c r="K82" s="237">
        <f t="shared" si="19"/>
        <v>1282847.99</v>
      </c>
      <c r="L82" s="104">
        <v>1282847.99</v>
      </c>
      <c r="M82" s="114"/>
      <c r="N82" s="196">
        <f t="shared" si="20"/>
        <v>1.026278392</v>
      </c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</row>
    <row r="83" spans="1:41" s="13" customFormat="1" ht="27" customHeight="1">
      <c r="A83" s="290"/>
      <c r="B83" s="292"/>
      <c r="C83" s="20" t="s">
        <v>57</v>
      </c>
      <c r="D83" s="23" t="s">
        <v>120</v>
      </c>
      <c r="E83" s="135">
        <f t="shared" si="17"/>
        <v>1000</v>
      </c>
      <c r="F83" s="104">
        <v>1000</v>
      </c>
      <c r="G83" s="114"/>
      <c r="H83" s="237">
        <f t="shared" si="18"/>
        <v>1000</v>
      </c>
      <c r="I83" s="104">
        <v>1000</v>
      </c>
      <c r="J83" s="114"/>
      <c r="K83" s="237">
        <f t="shared" si="19"/>
        <v>1318.03</v>
      </c>
      <c r="L83" s="104">
        <v>1318.03</v>
      </c>
      <c r="M83" s="114"/>
      <c r="N83" s="196">
        <f t="shared" si="20"/>
        <v>1.31803</v>
      </c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</row>
    <row r="84" spans="1:41" s="13" customFormat="1" ht="22.5" customHeight="1">
      <c r="A84" s="290"/>
      <c r="B84" s="292"/>
      <c r="C84" s="20" t="s">
        <v>58</v>
      </c>
      <c r="D84" s="23" t="s">
        <v>121</v>
      </c>
      <c r="E84" s="135">
        <f t="shared" si="17"/>
        <v>155000</v>
      </c>
      <c r="F84" s="104">
        <v>155000</v>
      </c>
      <c r="G84" s="114"/>
      <c r="H84" s="237">
        <f t="shared" si="18"/>
        <v>155000</v>
      </c>
      <c r="I84" s="104">
        <v>155000</v>
      </c>
      <c r="J84" s="114"/>
      <c r="K84" s="237">
        <f t="shared" si="19"/>
        <v>176051.2</v>
      </c>
      <c r="L84" s="104">
        <v>176051.2</v>
      </c>
      <c r="M84" s="114"/>
      <c r="N84" s="196">
        <f t="shared" si="20"/>
        <v>1.1358141935483872</v>
      </c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</row>
    <row r="85" spans="1:41" s="13" customFormat="1" ht="27.75" customHeight="1">
      <c r="A85" s="290"/>
      <c r="B85" s="292"/>
      <c r="C85" s="20" t="s">
        <v>60</v>
      </c>
      <c r="D85" s="23" t="s">
        <v>124</v>
      </c>
      <c r="E85" s="135">
        <f t="shared" si="17"/>
        <v>60000</v>
      </c>
      <c r="F85" s="104">
        <v>60000</v>
      </c>
      <c r="G85" s="114"/>
      <c r="H85" s="237">
        <f t="shared" si="18"/>
        <v>60000</v>
      </c>
      <c r="I85" s="104">
        <v>60000</v>
      </c>
      <c r="J85" s="114"/>
      <c r="K85" s="237">
        <f t="shared" si="19"/>
        <v>63927.73</v>
      </c>
      <c r="L85" s="104">
        <v>63927.73</v>
      </c>
      <c r="M85" s="114"/>
      <c r="N85" s="196">
        <f t="shared" si="20"/>
        <v>1.0654621666666668</v>
      </c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</row>
    <row r="86" spans="1:41" s="13" customFormat="1" ht="25.5" customHeight="1">
      <c r="A86" s="290"/>
      <c r="B86" s="292"/>
      <c r="C86" s="20" t="s">
        <v>61</v>
      </c>
      <c r="D86" s="23" t="s">
        <v>125</v>
      </c>
      <c r="E86" s="135">
        <f t="shared" si="17"/>
        <v>400</v>
      </c>
      <c r="F86" s="104">
        <v>400</v>
      </c>
      <c r="G86" s="114"/>
      <c r="H86" s="237">
        <f t="shared" si="18"/>
        <v>400</v>
      </c>
      <c r="I86" s="104">
        <v>400</v>
      </c>
      <c r="J86" s="114"/>
      <c r="K86" s="237">
        <f t="shared" si="19"/>
        <v>120</v>
      </c>
      <c r="L86" s="104">
        <v>120</v>
      </c>
      <c r="M86" s="114"/>
      <c r="N86" s="196">
        <f t="shared" si="20"/>
        <v>0.3</v>
      </c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</row>
    <row r="87" spans="1:41" s="13" customFormat="1" ht="25.5" customHeight="1">
      <c r="A87" s="290"/>
      <c r="B87" s="292"/>
      <c r="C87" s="20" t="s">
        <v>62</v>
      </c>
      <c r="D87" s="23" t="s">
        <v>126</v>
      </c>
      <c r="E87" s="135">
        <f t="shared" si="17"/>
        <v>25000</v>
      </c>
      <c r="F87" s="104">
        <v>25000</v>
      </c>
      <c r="G87" s="114"/>
      <c r="H87" s="237">
        <f t="shared" si="18"/>
        <v>25000</v>
      </c>
      <c r="I87" s="104">
        <v>25000</v>
      </c>
      <c r="J87" s="114"/>
      <c r="K87" s="237">
        <f t="shared" si="19"/>
        <v>31826</v>
      </c>
      <c r="L87" s="104">
        <v>31826</v>
      </c>
      <c r="M87" s="114"/>
      <c r="N87" s="196">
        <f t="shared" si="20"/>
        <v>1.27304</v>
      </c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</row>
    <row r="88" spans="1:41" s="13" customFormat="1" ht="24.75" customHeight="1">
      <c r="A88" s="290"/>
      <c r="B88" s="292"/>
      <c r="C88" s="20" t="s">
        <v>59</v>
      </c>
      <c r="D88" s="23" t="s">
        <v>122</v>
      </c>
      <c r="E88" s="135">
        <f t="shared" si="17"/>
        <v>250000</v>
      </c>
      <c r="F88" s="104">
        <v>250000</v>
      </c>
      <c r="G88" s="114"/>
      <c r="H88" s="237">
        <f t="shared" si="18"/>
        <v>375000</v>
      </c>
      <c r="I88" s="104">
        <v>375000</v>
      </c>
      <c r="J88" s="114"/>
      <c r="K88" s="237">
        <f t="shared" si="19"/>
        <v>537937.32</v>
      </c>
      <c r="L88" s="104">
        <v>537937.32</v>
      </c>
      <c r="M88" s="114"/>
      <c r="N88" s="196">
        <f t="shared" si="20"/>
        <v>1.43449952</v>
      </c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</row>
    <row r="89" spans="1:41" s="13" customFormat="1" ht="39.75" customHeight="1">
      <c r="A89" s="290"/>
      <c r="B89" s="292"/>
      <c r="C89" s="20" t="s">
        <v>54</v>
      </c>
      <c r="D89" s="11" t="s">
        <v>133</v>
      </c>
      <c r="E89" s="135">
        <f t="shared" si="17"/>
        <v>50000</v>
      </c>
      <c r="F89" s="104">
        <v>50000</v>
      </c>
      <c r="G89" s="114"/>
      <c r="H89" s="237">
        <f t="shared" si="18"/>
        <v>50000</v>
      </c>
      <c r="I89" s="104">
        <v>50000</v>
      </c>
      <c r="J89" s="114"/>
      <c r="K89" s="237">
        <f t="shared" si="19"/>
        <v>97085.5</v>
      </c>
      <c r="L89" s="104">
        <v>97085.5</v>
      </c>
      <c r="M89" s="114"/>
      <c r="N89" s="196">
        <f t="shared" si="20"/>
        <v>1.94171</v>
      </c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</row>
    <row r="90" spans="1:41" s="8" customFormat="1" ht="54">
      <c r="A90" s="290"/>
      <c r="B90" s="61" t="s">
        <v>29</v>
      </c>
      <c r="C90" s="6"/>
      <c r="D90" s="24" t="s">
        <v>134</v>
      </c>
      <c r="E90" s="102">
        <f t="shared" si="17"/>
        <v>850000</v>
      </c>
      <c r="F90" s="116">
        <f>SUM(F91:F94)</f>
        <v>850000</v>
      </c>
      <c r="G90" s="116">
        <f>SUM(G91:G94)</f>
        <v>0</v>
      </c>
      <c r="H90" s="230">
        <f t="shared" si="18"/>
        <v>858922</v>
      </c>
      <c r="I90" s="116">
        <f>SUM(I91:I94)</f>
        <v>858922</v>
      </c>
      <c r="J90" s="116">
        <f>SUM(J91:J94)</f>
        <v>0</v>
      </c>
      <c r="K90" s="230">
        <f t="shared" si="19"/>
        <v>716073.57</v>
      </c>
      <c r="L90" s="116">
        <f>SUM(L91:L94)</f>
        <v>716073.57</v>
      </c>
      <c r="M90" s="116">
        <f>SUM(M91:M94)</f>
        <v>0</v>
      </c>
      <c r="N90" s="197">
        <f t="shared" si="20"/>
        <v>0.8336887051443553</v>
      </c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</row>
    <row r="91" spans="1:41" s="13" customFormat="1" ht="29.25" customHeight="1">
      <c r="A91" s="290"/>
      <c r="B91" s="292"/>
      <c r="C91" s="20" t="s">
        <v>63</v>
      </c>
      <c r="D91" s="23" t="s">
        <v>127</v>
      </c>
      <c r="E91" s="135">
        <f t="shared" si="17"/>
        <v>500000</v>
      </c>
      <c r="F91" s="114">
        <v>500000</v>
      </c>
      <c r="G91" s="114"/>
      <c r="H91" s="237">
        <f t="shared" si="18"/>
        <v>500000</v>
      </c>
      <c r="I91" s="114">
        <v>500000</v>
      </c>
      <c r="J91" s="114"/>
      <c r="K91" s="237">
        <f t="shared" si="19"/>
        <v>354104.75</v>
      </c>
      <c r="L91" s="114">
        <v>354104.75</v>
      </c>
      <c r="M91" s="114"/>
      <c r="N91" s="196">
        <f t="shared" si="20"/>
        <v>0.7082095</v>
      </c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</row>
    <row r="92" spans="1:41" s="13" customFormat="1" ht="41.25" customHeight="1">
      <c r="A92" s="290"/>
      <c r="B92" s="292"/>
      <c r="C92" s="20" t="s">
        <v>64</v>
      </c>
      <c r="D92" s="11" t="s">
        <v>205</v>
      </c>
      <c r="E92" s="135">
        <f t="shared" si="17"/>
        <v>330000</v>
      </c>
      <c r="F92" s="114">
        <v>330000</v>
      </c>
      <c r="G92" s="114"/>
      <c r="H92" s="237">
        <f t="shared" si="18"/>
        <v>338922</v>
      </c>
      <c r="I92" s="114">
        <v>338922</v>
      </c>
      <c r="J92" s="114"/>
      <c r="K92" s="237">
        <f t="shared" si="19"/>
        <v>339188.93</v>
      </c>
      <c r="L92" s="114">
        <v>339188.93</v>
      </c>
      <c r="M92" s="114"/>
      <c r="N92" s="196">
        <f t="shared" si="20"/>
        <v>1.0007875853441204</v>
      </c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</row>
    <row r="93" spans="1:41" s="13" customFormat="1" ht="65.25" customHeight="1">
      <c r="A93" s="290"/>
      <c r="B93" s="292"/>
      <c r="C93" s="16" t="s">
        <v>65</v>
      </c>
      <c r="D93" s="11" t="s">
        <v>113</v>
      </c>
      <c r="E93" s="135">
        <f t="shared" si="17"/>
        <v>20000</v>
      </c>
      <c r="F93" s="114">
        <v>20000</v>
      </c>
      <c r="G93" s="114"/>
      <c r="H93" s="237">
        <f t="shared" si="18"/>
        <v>20000</v>
      </c>
      <c r="I93" s="114">
        <v>20000</v>
      </c>
      <c r="J93" s="114"/>
      <c r="K93" s="237">
        <f t="shared" si="19"/>
        <v>22746.33</v>
      </c>
      <c r="L93" s="114">
        <v>22746.33</v>
      </c>
      <c r="M93" s="114"/>
      <c r="N93" s="196">
        <f t="shared" si="20"/>
        <v>1.1373165</v>
      </c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</row>
    <row r="94" spans="1:41" s="13" customFormat="1" ht="35.25" customHeight="1">
      <c r="A94" s="290"/>
      <c r="B94" s="292"/>
      <c r="C94" s="20" t="s">
        <v>70</v>
      </c>
      <c r="D94" s="23" t="s">
        <v>111</v>
      </c>
      <c r="E94" s="114">
        <f t="shared" si="17"/>
        <v>0</v>
      </c>
      <c r="F94" s="114"/>
      <c r="G94" s="114"/>
      <c r="H94" s="234">
        <f t="shared" si="18"/>
        <v>0</v>
      </c>
      <c r="I94" s="114"/>
      <c r="J94" s="114"/>
      <c r="K94" s="234">
        <f t="shared" si="19"/>
        <v>33.56</v>
      </c>
      <c r="L94" s="114">
        <v>33.56</v>
      </c>
      <c r="M94" s="114"/>
      <c r="N94" s="109" t="s">
        <v>196</v>
      </c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</row>
    <row r="95" spans="1:41" s="8" customFormat="1" ht="36">
      <c r="A95" s="290"/>
      <c r="B95" s="61" t="s">
        <v>30</v>
      </c>
      <c r="C95" s="18"/>
      <c r="D95" s="29" t="s">
        <v>31</v>
      </c>
      <c r="E95" s="102">
        <f t="shared" si="17"/>
        <v>7136401</v>
      </c>
      <c r="F95" s="116">
        <f>F96+F97</f>
        <v>7136401</v>
      </c>
      <c r="G95" s="116">
        <f>G96+G97</f>
        <v>0</v>
      </c>
      <c r="H95" s="230">
        <f t="shared" si="18"/>
        <v>7136401</v>
      </c>
      <c r="I95" s="116">
        <f>I96+I97</f>
        <v>7136401</v>
      </c>
      <c r="J95" s="116">
        <f>J96+J97</f>
        <v>0</v>
      </c>
      <c r="K95" s="230">
        <f t="shared" si="19"/>
        <v>7147247</v>
      </c>
      <c r="L95" s="116">
        <f>L96+L97</f>
        <v>7147247</v>
      </c>
      <c r="M95" s="116">
        <f>M96+M97</f>
        <v>0</v>
      </c>
      <c r="N95" s="194">
        <f aca="true" t="shared" si="21" ref="N95:N104">K95/H95</f>
        <v>1.0015198136988097</v>
      </c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</row>
    <row r="96" spans="1:41" s="13" customFormat="1" ht="30.75" customHeight="1">
      <c r="A96" s="290"/>
      <c r="B96" s="292"/>
      <c r="C96" s="20" t="s">
        <v>67</v>
      </c>
      <c r="D96" s="23" t="s">
        <v>128</v>
      </c>
      <c r="E96" s="136">
        <f t="shared" si="17"/>
        <v>6836401</v>
      </c>
      <c r="F96" s="104">
        <v>6836401</v>
      </c>
      <c r="G96" s="104"/>
      <c r="H96" s="220">
        <f t="shared" si="18"/>
        <v>6836401</v>
      </c>
      <c r="I96" s="104">
        <v>6836401</v>
      </c>
      <c r="J96" s="104"/>
      <c r="K96" s="220">
        <f t="shared" si="19"/>
        <v>6690426</v>
      </c>
      <c r="L96" s="104">
        <v>6690426</v>
      </c>
      <c r="M96" s="104"/>
      <c r="N96" s="196">
        <f t="shared" si="21"/>
        <v>0.9786473906372666</v>
      </c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</row>
    <row r="97" spans="1:41" s="13" customFormat="1" ht="34.5" customHeight="1" thickBot="1">
      <c r="A97" s="295"/>
      <c r="B97" s="296"/>
      <c r="C97" s="21" t="s">
        <v>68</v>
      </c>
      <c r="D97" s="22" t="s">
        <v>129</v>
      </c>
      <c r="E97" s="137">
        <f t="shared" si="17"/>
        <v>300000</v>
      </c>
      <c r="F97" s="121">
        <v>300000</v>
      </c>
      <c r="G97" s="121"/>
      <c r="H97" s="238">
        <f t="shared" si="18"/>
        <v>300000</v>
      </c>
      <c r="I97" s="121">
        <v>300000</v>
      </c>
      <c r="J97" s="121"/>
      <c r="K97" s="238">
        <f t="shared" si="19"/>
        <v>456821</v>
      </c>
      <c r="L97" s="121">
        <v>456821</v>
      </c>
      <c r="M97" s="121"/>
      <c r="N97" s="201">
        <f t="shared" si="21"/>
        <v>1.5227366666666666</v>
      </c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</row>
    <row r="98" spans="1:41" s="14" customFormat="1" ht="39" customHeight="1" thickBot="1">
      <c r="A98" s="5" t="s">
        <v>50</v>
      </c>
      <c r="B98" s="182"/>
      <c r="C98" s="45"/>
      <c r="D98" s="138" t="s">
        <v>203</v>
      </c>
      <c r="E98" s="142">
        <f t="shared" si="17"/>
        <v>12948420</v>
      </c>
      <c r="F98" s="112">
        <f>F99+F101+F103+F106</f>
        <v>12948420</v>
      </c>
      <c r="G98" s="112">
        <f>G99+G101+G103+G106</f>
        <v>0</v>
      </c>
      <c r="H98" s="231">
        <f t="shared" si="18"/>
        <v>12952566</v>
      </c>
      <c r="I98" s="112">
        <f>I99+I101+I103+I106</f>
        <v>12952566</v>
      </c>
      <c r="J98" s="112">
        <f>J99+J101+J103+J106</f>
        <v>0</v>
      </c>
      <c r="K98" s="231">
        <f t="shared" si="19"/>
        <v>12999747.05</v>
      </c>
      <c r="L98" s="112">
        <f>L99+L101+L103+L106</f>
        <v>12999747.05</v>
      </c>
      <c r="M98" s="112">
        <f>M99+M101+M103+M106</f>
        <v>0</v>
      </c>
      <c r="N98" s="202">
        <f t="shared" si="21"/>
        <v>1.0036426025545826</v>
      </c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</row>
    <row r="99" spans="1:41" s="8" customFormat="1" ht="45.75" customHeight="1">
      <c r="A99" s="290"/>
      <c r="B99" s="27" t="s">
        <v>20</v>
      </c>
      <c r="C99" s="18"/>
      <c r="D99" s="29" t="s">
        <v>204</v>
      </c>
      <c r="E99" s="102">
        <f t="shared" si="17"/>
        <v>9526545</v>
      </c>
      <c r="F99" s="102">
        <f>F100</f>
        <v>9526545</v>
      </c>
      <c r="G99" s="102">
        <f>G100</f>
        <v>0</v>
      </c>
      <c r="H99" s="230">
        <f t="shared" si="18"/>
        <v>9530691</v>
      </c>
      <c r="I99" s="102">
        <f>I100</f>
        <v>9530691</v>
      </c>
      <c r="J99" s="102">
        <f>J100</f>
        <v>0</v>
      </c>
      <c r="K99" s="230">
        <f t="shared" si="19"/>
        <v>9530691</v>
      </c>
      <c r="L99" s="102">
        <f>L100</f>
        <v>9530691</v>
      </c>
      <c r="M99" s="102">
        <f>M100</f>
        <v>0</v>
      </c>
      <c r="N99" s="194">
        <f t="shared" si="21"/>
        <v>1</v>
      </c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</row>
    <row r="100" spans="1:41" s="13" customFormat="1" ht="35.25" customHeight="1">
      <c r="A100" s="290"/>
      <c r="B100" s="58"/>
      <c r="C100" s="20" t="s">
        <v>69</v>
      </c>
      <c r="D100" s="23" t="s">
        <v>130</v>
      </c>
      <c r="E100" s="135">
        <f t="shared" si="17"/>
        <v>9526545</v>
      </c>
      <c r="F100" s="114">
        <v>9526545</v>
      </c>
      <c r="G100" s="114"/>
      <c r="H100" s="237">
        <f t="shared" si="18"/>
        <v>9530691</v>
      </c>
      <c r="I100" s="114">
        <v>9530691</v>
      </c>
      <c r="J100" s="114"/>
      <c r="K100" s="237">
        <f t="shared" si="19"/>
        <v>9530691</v>
      </c>
      <c r="L100" s="114">
        <v>9530691</v>
      </c>
      <c r="M100" s="114"/>
      <c r="N100" s="196">
        <f t="shared" si="21"/>
        <v>1</v>
      </c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</row>
    <row r="101" spans="1:41" s="8" customFormat="1" ht="72">
      <c r="A101" s="290"/>
      <c r="B101" s="61" t="s">
        <v>32</v>
      </c>
      <c r="C101" s="6"/>
      <c r="D101" s="24" t="s">
        <v>208</v>
      </c>
      <c r="E101" s="102">
        <f aca="true" t="shared" si="22" ref="E101:E141">SUM(F101:G101)</f>
        <v>3049870</v>
      </c>
      <c r="F101" s="116">
        <f>F102</f>
        <v>3049870</v>
      </c>
      <c r="G101" s="116">
        <f>G102</f>
        <v>0</v>
      </c>
      <c r="H101" s="230">
        <f aca="true" t="shared" si="23" ref="H101:H132">SUM(I101:J101)</f>
        <v>3049870</v>
      </c>
      <c r="I101" s="116">
        <f>I102</f>
        <v>3049870</v>
      </c>
      <c r="J101" s="116">
        <f>J102</f>
        <v>0</v>
      </c>
      <c r="K101" s="230">
        <f aca="true" t="shared" si="24" ref="K101:K141">SUM(L101:M101)</f>
        <v>3049870</v>
      </c>
      <c r="L101" s="116">
        <f>L102</f>
        <v>3049870</v>
      </c>
      <c r="M101" s="116">
        <f>M102</f>
        <v>0</v>
      </c>
      <c r="N101" s="194">
        <f t="shared" si="21"/>
        <v>1</v>
      </c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</row>
    <row r="102" spans="1:41" s="13" customFormat="1" ht="41.25" customHeight="1">
      <c r="A102" s="290"/>
      <c r="B102" s="58"/>
      <c r="C102" s="20" t="s">
        <v>69</v>
      </c>
      <c r="D102" s="23" t="s">
        <v>130</v>
      </c>
      <c r="E102" s="135">
        <f t="shared" si="22"/>
        <v>3049870</v>
      </c>
      <c r="F102" s="114">
        <v>3049870</v>
      </c>
      <c r="G102" s="114"/>
      <c r="H102" s="237">
        <f t="shared" si="23"/>
        <v>3049870</v>
      </c>
      <c r="I102" s="114">
        <v>3049870</v>
      </c>
      <c r="J102" s="114"/>
      <c r="K102" s="237">
        <f t="shared" si="24"/>
        <v>3049870</v>
      </c>
      <c r="L102" s="114">
        <v>3049870</v>
      </c>
      <c r="M102" s="114"/>
      <c r="N102" s="196">
        <f t="shared" si="21"/>
        <v>1</v>
      </c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</row>
    <row r="103" spans="1:41" s="8" customFormat="1" ht="30.75" customHeight="1">
      <c r="A103" s="290"/>
      <c r="B103" s="62" t="s">
        <v>35</v>
      </c>
      <c r="C103" s="6"/>
      <c r="D103" s="7" t="s">
        <v>16</v>
      </c>
      <c r="E103" s="102">
        <f t="shared" si="22"/>
        <v>10000</v>
      </c>
      <c r="F103" s="116">
        <f>SUM(F104:F105)</f>
        <v>10000</v>
      </c>
      <c r="G103" s="116">
        <f>SUM(G104:G105)</f>
        <v>0</v>
      </c>
      <c r="H103" s="230">
        <f t="shared" si="23"/>
        <v>10000</v>
      </c>
      <c r="I103" s="116">
        <f>SUM(I104:I105)</f>
        <v>10000</v>
      </c>
      <c r="J103" s="116">
        <f>SUM(J104:J105)</f>
        <v>0</v>
      </c>
      <c r="K103" s="230">
        <f t="shared" si="24"/>
        <v>57181.05</v>
      </c>
      <c r="L103" s="116">
        <f>SUM(L104:L105)</f>
        <v>57181.05</v>
      </c>
      <c r="M103" s="116">
        <f>SUM(M104:M105)</f>
        <v>0</v>
      </c>
      <c r="N103" s="194">
        <f t="shared" si="21"/>
        <v>5.718105</v>
      </c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</row>
    <row r="104" spans="1:41" s="13" customFormat="1" ht="31.5" customHeight="1">
      <c r="A104" s="290"/>
      <c r="B104" s="84"/>
      <c r="C104" s="12" t="s">
        <v>70</v>
      </c>
      <c r="D104" s="23" t="s">
        <v>111</v>
      </c>
      <c r="E104" s="114">
        <f t="shared" si="22"/>
        <v>10000</v>
      </c>
      <c r="F104" s="114">
        <v>10000</v>
      </c>
      <c r="G104" s="114"/>
      <c r="H104" s="234">
        <f t="shared" si="23"/>
        <v>10000</v>
      </c>
      <c r="I104" s="114">
        <v>10000</v>
      </c>
      <c r="J104" s="114"/>
      <c r="K104" s="234">
        <f t="shared" si="24"/>
        <v>31001.05</v>
      </c>
      <c r="L104" s="114">
        <v>31001.05</v>
      </c>
      <c r="M104" s="114"/>
      <c r="N104" s="196">
        <f t="shared" si="21"/>
        <v>3.100105</v>
      </c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</row>
    <row r="105" spans="1:41" s="13" customFormat="1" ht="31.5" customHeight="1">
      <c r="A105" s="290"/>
      <c r="B105" s="213"/>
      <c r="C105" s="32" t="s">
        <v>73</v>
      </c>
      <c r="D105" s="11" t="s">
        <v>112</v>
      </c>
      <c r="E105" s="114">
        <f t="shared" si="22"/>
        <v>0</v>
      </c>
      <c r="F105" s="114"/>
      <c r="G105" s="114"/>
      <c r="H105" s="234">
        <f t="shared" si="23"/>
        <v>0</v>
      </c>
      <c r="I105" s="114"/>
      <c r="J105" s="114"/>
      <c r="K105" s="234">
        <f t="shared" si="24"/>
        <v>26180</v>
      </c>
      <c r="L105" s="114">
        <v>26180</v>
      </c>
      <c r="M105" s="114"/>
      <c r="N105" s="109" t="s">
        <v>196</v>
      </c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</row>
    <row r="106" spans="1:41" s="8" customFormat="1" ht="46.5" customHeight="1">
      <c r="A106" s="290"/>
      <c r="B106" s="27" t="s">
        <v>33</v>
      </c>
      <c r="C106" s="6"/>
      <c r="D106" s="24" t="s">
        <v>34</v>
      </c>
      <c r="E106" s="102">
        <f t="shared" si="22"/>
        <v>362005</v>
      </c>
      <c r="F106" s="116">
        <f>F107</f>
        <v>362005</v>
      </c>
      <c r="G106" s="116">
        <f>G107</f>
        <v>0</v>
      </c>
      <c r="H106" s="230">
        <f t="shared" si="23"/>
        <v>362005</v>
      </c>
      <c r="I106" s="116">
        <f>I107</f>
        <v>362005</v>
      </c>
      <c r="J106" s="116">
        <f>J107</f>
        <v>0</v>
      </c>
      <c r="K106" s="230">
        <f t="shared" si="24"/>
        <v>362005</v>
      </c>
      <c r="L106" s="116">
        <f>L107</f>
        <v>362005</v>
      </c>
      <c r="M106" s="116">
        <f>M107</f>
        <v>0</v>
      </c>
      <c r="N106" s="194">
        <f>K106/H106</f>
        <v>1</v>
      </c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</row>
    <row r="107" spans="1:41" s="13" customFormat="1" ht="36.75" customHeight="1" thickBot="1">
      <c r="A107" s="295"/>
      <c r="B107" s="60"/>
      <c r="C107" s="21" t="s">
        <v>69</v>
      </c>
      <c r="D107" s="22" t="s">
        <v>130</v>
      </c>
      <c r="E107" s="164">
        <f t="shared" si="22"/>
        <v>362005</v>
      </c>
      <c r="F107" s="121">
        <v>362005</v>
      </c>
      <c r="G107" s="121"/>
      <c r="H107" s="239">
        <f t="shared" si="23"/>
        <v>362005</v>
      </c>
      <c r="I107" s="121">
        <v>362005</v>
      </c>
      <c r="J107" s="121"/>
      <c r="K107" s="239">
        <f t="shared" si="24"/>
        <v>362005</v>
      </c>
      <c r="L107" s="121">
        <v>362005</v>
      </c>
      <c r="M107" s="121"/>
      <c r="N107" s="196">
        <f>K107/H107</f>
        <v>1</v>
      </c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</row>
    <row r="108" spans="1:41" s="14" customFormat="1" ht="33.75" customHeight="1" thickBot="1">
      <c r="A108" s="5" t="s">
        <v>71</v>
      </c>
      <c r="B108" s="182"/>
      <c r="C108" s="83"/>
      <c r="D108" s="138" t="s">
        <v>11</v>
      </c>
      <c r="E108" s="142">
        <f t="shared" si="22"/>
        <v>503567</v>
      </c>
      <c r="F108" s="112">
        <f>F109+F120+F129+F135+F138+F141+F145</f>
        <v>503567</v>
      </c>
      <c r="G108" s="112">
        <f>G109+G120+G129+G135+G138+G141+G145</f>
        <v>0</v>
      </c>
      <c r="H108" s="231">
        <f t="shared" si="23"/>
        <v>1253701.6</v>
      </c>
      <c r="I108" s="112">
        <f>I109+I120+I129+I135+I138+I141+I145</f>
        <v>961716.6</v>
      </c>
      <c r="J108" s="112">
        <f>J109+J120+J129+J135+J138+J141+J145</f>
        <v>291985</v>
      </c>
      <c r="K108" s="231">
        <f t="shared" si="24"/>
        <v>1016997.9999999999</v>
      </c>
      <c r="L108" s="112">
        <f>L109+L120+L129+L135+L138+L141+L145</f>
        <v>1008306.2699999999</v>
      </c>
      <c r="M108" s="112">
        <f>M109+M120+M129+M135+M138+M141+M145</f>
        <v>8691.73</v>
      </c>
      <c r="N108" s="194">
        <f>K108/H108</f>
        <v>0.811196220855106</v>
      </c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</row>
    <row r="109" spans="1:41" s="8" customFormat="1" ht="33" customHeight="1">
      <c r="A109" s="290"/>
      <c r="B109" s="61" t="s">
        <v>37</v>
      </c>
      <c r="C109" s="6"/>
      <c r="D109" s="19" t="s">
        <v>36</v>
      </c>
      <c r="E109" s="102">
        <f t="shared" si="22"/>
        <v>38223</v>
      </c>
      <c r="F109" s="116">
        <f>SUM(F110:F119)</f>
        <v>38223</v>
      </c>
      <c r="G109" s="116">
        <f>SUM(G110:G119)</f>
        <v>0</v>
      </c>
      <c r="H109" s="230">
        <f t="shared" si="23"/>
        <v>392161.41</v>
      </c>
      <c r="I109" s="116">
        <f>SUM(I110:I119)</f>
        <v>100176.40999999999</v>
      </c>
      <c r="J109" s="116">
        <f>SUM(J110:J119)</f>
        <v>291985</v>
      </c>
      <c r="K109" s="230">
        <f t="shared" si="24"/>
        <v>117229.93999999999</v>
      </c>
      <c r="L109" s="116">
        <f>SUM(L110:L119)</f>
        <v>112036.20999999999</v>
      </c>
      <c r="M109" s="116">
        <f>SUM(M110:M119)</f>
        <v>5193.73</v>
      </c>
      <c r="N109" s="194">
        <f>K109/H109</f>
        <v>0.29893288072378155</v>
      </c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</row>
    <row r="110" spans="1:41" s="13" customFormat="1" ht="30.75" customHeight="1">
      <c r="A110" s="290"/>
      <c r="B110" s="301"/>
      <c r="C110" s="12" t="s">
        <v>66</v>
      </c>
      <c r="D110" s="23" t="s">
        <v>116</v>
      </c>
      <c r="E110" s="114">
        <f t="shared" si="22"/>
        <v>0</v>
      </c>
      <c r="F110" s="114"/>
      <c r="G110" s="114"/>
      <c r="H110" s="234">
        <f t="shared" si="23"/>
        <v>0</v>
      </c>
      <c r="I110" s="114"/>
      <c r="J110" s="114"/>
      <c r="K110" s="234">
        <f t="shared" si="24"/>
        <v>710</v>
      </c>
      <c r="L110" s="114">
        <v>710</v>
      </c>
      <c r="M110" s="114"/>
      <c r="N110" s="109" t="s">
        <v>196</v>
      </c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</row>
    <row r="111" spans="1:41" s="13" customFormat="1" ht="90">
      <c r="A111" s="290"/>
      <c r="B111" s="302"/>
      <c r="C111" s="20" t="s">
        <v>72</v>
      </c>
      <c r="D111" s="47" t="s">
        <v>110</v>
      </c>
      <c r="E111" s="114">
        <f t="shared" si="22"/>
        <v>32223</v>
      </c>
      <c r="F111" s="114">
        <v>32223</v>
      </c>
      <c r="G111" s="114"/>
      <c r="H111" s="234">
        <f t="shared" si="23"/>
        <v>32223</v>
      </c>
      <c r="I111" s="114">
        <v>32223</v>
      </c>
      <c r="J111" s="114"/>
      <c r="K111" s="234">
        <f t="shared" si="24"/>
        <v>35319.45</v>
      </c>
      <c r="L111" s="114">
        <v>35319.45</v>
      </c>
      <c r="M111" s="114"/>
      <c r="N111" s="196">
        <f>K111/H111</f>
        <v>1.0960944046178194</v>
      </c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</row>
    <row r="112" spans="1:41" s="13" customFormat="1" ht="26.25" customHeight="1">
      <c r="A112" s="290"/>
      <c r="B112" s="302"/>
      <c r="C112" s="20" t="s">
        <v>142</v>
      </c>
      <c r="D112" s="11" t="s">
        <v>143</v>
      </c>
      <c r="E112" s="114">
        <f t="shared" si="22"/>
        <v>0</v>
      </c>
      <c r="F112" s="114"/>
      <c r="G112" s="114"/>
      <c r="H112" s="234">
        <f t="shared" si="23"/>
        <v>0</v>
      </c>
      <c r="I112" s="114"/>
      <c r="J112" s="114"/>
      <c r="K112" s="234">
        <f t="shared" si="24"/>
        <v>5193.73</v>
      </c>
      <c r="L112" s="114"/>
      <c r="M112" s="114">
        <v>5193.73</v>
      </c>
      <c r="N112" s="109" t="s">
        <v>196</v>
      </c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</row>
    <row r="113" spans="1:41" s="13" customFormat="1" ht="26.25" customHeight="1">
      <c r="A113" s="290"/>
      <c r="B113" s="302"/>
      <c r="C113" s="44" t="s">
        <v>70</v>
      </c>
      <c r="D113" s="23" t="s">
        <v>111</v>
      </c>
      <c r="E113" s="114"/>
      <c r="F113" s="114"/>
      <c r="G113" s="114"/>
      <c r="H113" s="234">
        <f t="shared" si="23"/>
        <v>0</v>
      </c>
      <c r="I113" s="114"/>
      <c r="J113" s="114"/>
      <c r="K113" s="234">
        <f t="shared" si="24"/>
        <v>1.74</v>
      </c>
      <c r="L113" s="114">
        <v>1.74</v>
      </c>
      <c r="M113" s="114"/>
      <c r="N113" s="109" t="s">
        <v>196</v>
      </c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</row>
    <row r="114" spans="1:41" s="13" customFormat="1" ht="44.25" customHeight="1">
      <c r="A114" s="290"/>
      <c r="B114" s="302"/>
      <c r="C114" s="44" t="s">
        <v>148</v>
      </c>
      <c r="D114" s="11" t="s">
        <v>149</v>
      </c>
      <c r="E114" s="114"/>
      <c r="F114" s="114"/>
      <c r="G114" s="114"/>
      <c r="H114" s="234">
        <f t="shared" si="23"/>
        <v>0</v>
      </c>
      <c r="I114" s="114"/>
      <c r="J114" s="114"/>
      <c r="K114" s="234">
        <f t="shared" si="24"/>
        <v>250</v>
      </c>
      <c r="L114" s="114">
        <v>250</v>
      </c>
      <c r="M114" s="114"/>
      <c r="N114" s="109" t="s">
        <v>196</v>
      </c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</row>
    <row r="115" spans="1:41" s="13" customFormat="1" ht="28.5" customHeight="1">
      <c r="A115" s="290"/>
      <c r="B115" s="302"/>
      <c r="C115" s="32" t="s">
        <v>73</v>
      </c>
      <c r="D115" s="33" t="s">
        <v>112</v>
      </c>
      <c r="E115" s="114">
        <f t="shared" si="22"/>
        <v>6000</v>
      </c>
      <c r="F115" s="114">
        <v>6000</v>
      </c>
      <c r="G115" s="114"/>
      <c r="H115" s="234">
        <f t="shared" si="23"/>
        <v>6000</v>
      </c>
      <c r="I115" s="114">
        <v>6000</v>
      </c>
      <c r="J115" s="114"/>
      <c r="K115" s="234">
        <f t="shared" si="24"/>
        <v>13972.18</v>
      </c>
      <c r="L115" s="114">
        <v>13972.18</v>
      </c>
      <c r="M115" s="114"/>
      <c r="N115" s="196">
        <f aca="true" t="shared" si="25" ref="N115:N120">K115/H115</f>
        <v>2.3286966666666666</v>
      </c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</row>
    <row r="116" spans="1:41" s="13" customFormat="1" ht="95.25" customHeight="1">
      <c r="A116" s="290"/>
      <c r="B116" s="302"/>
      <c r="C116" s="32" t="s">
        <v>151</v>
      </c>
      <c r="D116" s="33" t="s">
        <v>153</v>
      </c>
      <c r="E116" s="114">
        <f t="shared" si="22"/>
        <v>0</v>
      </c>
      <c r="F116" s="114"/>
      <c r="G116" s="114"/>
      <c r="H116" s="234">
        <f t="shared" si="23"/>
        <v>42460.4</v>
      </c>
      <c r="I116" s="114">
        <v>42460.4</v>
      </c>
      <c r="J116" s="114"/>
      <c r="K116" s="234">
        <f t="shared" si="24"/>
        <v>42315.42</v>
      </c>
      <c r="L116" s="114">
        <v>42315.42</v>
      </c>
      <c r="M116" s="114"/>
      <c r="N116" s="196">
        <f t="shared" si="25"/>
        <v>0.9965855243944945</v>
      </c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</row>
    <row r="117" spans="1:41" s="13" customFormat="1" ht="95.25" customHeight="1">
      <c r="A117" s="290"/>
      <c r="B117" s="302"/>
      <c r="C117" s="32" t="s">
        <v>152</v>
      </c>
      <c r="D117" s="33" t="s">
        <v>153</v>
      </c>
      <c r="E117" s="114">
        <f t="shared" si="22"/>
        <v>0</v>
      </c>
      <c r="F117" s="114"/>
      <c r="G117" s="114"/>
      <c r="H117" s="234">
        <f t="shared" si="23"/>
        <v>7493.01</v>
      </c>
      <c r="I117" s="114">
        <v>7493.01</v>
      </c>
      <c r="J117" s="114"/>
      <c r="K117" s="234">
        <f t="shared" si="24"/>
        <v>7467.42</v>
      </c>
      <c r="L117" s="114">
        <v>7467.42</v>
      </c>
      <c r="M117" s="114"/>
      <c r="N117" s="196">
        <f t="shared" si="25"/>
        <v>0.9965848170494901</v>
      </c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</row>
    <row r="118" spans="1:41" s="13" customFormat="1" ht="67.5" customHeight="1">
      <c r="A118" s="290"/>
      <c r="B118" s="302"/>
      <c r="C118" s="10" t="s">
        <v>78</v>
      </c>
      <c r="D118" s="11" t="s">
        <v>184</v>
      </c>
      <c r="E118" s="114">
        <f t="shared" si="22"/>
        <v>0</v>
      </c>
      <c r="F118" s="114"/>
      <c r="G118" s="114"/>
      <c r="H118" s="234">
        <f t="shared" si="23"/>
        <v>12000</v>
      </c>
      <c r="I118" s="114">
        <v>12000</v>
      </c>
      <c r="J118" s="114"/>
      <c r="K118" s="234">
        <f t="shared" si="24"/>
        <v>12000</v>
      </c>
      <c r="L118" s="114">
        <v>12000</v>
      </c>
      <c r="M118" s="114"/>
      <c r="N118" s="196">
        <f t="shared" si="25"/>
        <v>1</v>
      </c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</row>
    <row r="119" spans="1:41" s="13" customFormat="1" ht="65.25" customHeight="1">
      <c r="A119" s="290"/>
      <c r="B119" s="275"/>
      <c r="C119" s="32" t="s">
        <v>185</v>
      </c>
      <c r="D119" s="11" t="s">
        <v>186</v>
      </c>
      <c r="E119" s="114">
        <f t="shared" si="22"/>
        <v>0</v>
      </c>
      <c r="F119" s="114"/>
      <c r="G119" s="114"/>
      <c r="H119" s="234">
        <f t="shared" si="23"/>
        <v>291985</v>
      </c>
      <c r="I119" s="114"/>
      <c r="J119" s="114">
        <v>291985</v>
      </c>
      <c r="K119" s="234">
        <f t="shared" si="24"/>
        <v>0</v>
      </c>
      <c r="L119" s="114">
        <v>0</v>
      </c>
      <c r="M119" s="114"/>
      <c r="N119" s="196">
        <f t="shared" si="25"/>
        <v>0</v>
      </c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</row>
    <row r="120" spans="1:41" s="8" customFormat="1" ht="28.5" customHeight="1">
      <c r="A120" s="290"/>
      <c r="B120" s="62" t="s">
        <v>150</v>
      </c>
      <c r="C120" s="140"/>
      <c r="D120" s="29" t="s">
        <v>155</v>
      </c>
      <c r="E120" s="102">
        <f t="shared" si="22"/>
        <v>0</v>
      </c>
      <c r="F120" s="102">
        <f>SUM(F121:F128)</f>
        <v>0</v>
      </c>
      <c r="G120" s="102">
        <f>SUM(G121:G128)</f>
        <v>0</v>
      </c>
      <c r="H120" s="230">
        <f t="shared" si="23"/>
        <v>178658</v>
      </c>
      <c r="I120" s="102">
        <f>SUM(I121:I128)</f>
        <v>178658</v>
      </c>
      <c r="J120" s="102">
        <f>SUM(J121:J128)</f>
        <v>0</v>
      </c>
      <c r="K120" s="230">
        <f t="shared" si="24"/>
        <v>191041.88</v>
      </c>
      <c r="L120" s="102">
        <f>SUM(L121:L128)</f>
        <v>191041.88</v>
      </c>
      <c r="M120" s="102">
        <f>SUM(M121:M128)</f>
        <v>0</v>
      </c>
      <c r="N120" s="194">
        <f t="shared" si="25"/>
        <v>1.0693161235433062</v>
      </c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</row>
    <row r="121" spans="1:41" s="13" customFormat="1" ht="34.5" customHeight="1">
      <c r="A121" s="290"/>
      <c r="B121" s="62"/>
      <c r="C121" s="12" t="s">
        <v>66</v>
      </c>
      <c r="D121" s="23" t="s">
        <v>116</v>
      </c>
      <c r="E121" s="114">
        <f>SUM(F121:G121)</f>
        <v>0</v>
      </c>
      <c r="F121" s="114"/>
      <c r="G121" s="114"/>
      <c r="H121" s="234">
        <f>SUM(I121:J121)</f>
        <v>0</v>
      </c>
      <c r="I121" s="114"/>
      <c r="J121" s="114"/>
      <c r="K121" s="234">
        <f>SUM(L121:M121)</f>
        <v>3125.08</v>
      </c>
      <c r="L121" s="114">
        <v>3125.08</v>
      </c>
      <c r="M121" s="114"/>
      <c r="N121" s="109" t="s">
        <v>196</v>
      </c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</row>
    <row r="122" spans="1:41" s="13" customFormat="1" ht="96" customHeight="1">
      <c r="A122" s="290"/>
      <c r="B122" s="63"/>
      <c r="C122" s="12" t="s">
        <v>72</v>
      </c>
      <c r="D122" s="47" t="s">
        <v>110</v>
      </c>
      <c r="E122" s="114">
        <f>SUM(F122:G122)</f>
        <v>0</v>
      </c>
      <c r="F122" s="114"/>
      <c r="G122" s="114"/>
      <c r="H122" s="234">
        <f>SUM(I122:J122)</f>
        <v>3013</v>
      </c>
      <c r="I122" s="114">
        <v>3013</v>
      </c>
      <c r="J122" s="114"/>
      <c r="K122" s="234">
        <f>SUM(L122:M122)</f>
        <v>1103.46</v>
      </c>
      <c r="L122" s="114">
        <v>1103.46</v>
      </c>
      <c r="M122" s="114"/>
      <c r="N122" s="196">
        <f>K122/H122</f>
        <v>0.3662329903750415</v>
      </c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</row>
    <row r="123" spans="1:41" s="13" customFormat="1" ht="37.5" customHeight="1">
      <c r="A123" s="290"/>
      <c r="B123" s="63"/>
      <c r="C123" s="10" t="s">
        <v>74</v>
      </c>
      <c r="D123" s="23" t="s">
        <v>115</v>
      </c>
      <c r="E123" s="114">
        <f>SUM(F123:G123)</f>
        <v>0</v>
      </c>
      <c r="F123" s="114"/>
      <c r="G123" s="114"/>
      <c r="H123" s="234">
        <f>SUM(I123:J123)</f>
        <v>125197</v>
      </c>
      <c r="I123" s="114">
        <v>125197</v>
      </c>
      <c r="J123" s="114"/>
      <c r="K123" s="234">
        <f>SUM(L123:M123)</f>
        <v>131779.95</v>
      </c>
      <c r="L123" s="114">
        <v>131779.95</v>
      </c>
      <c r="M123" s="114"/>
      <c r="N123" s="196">
        <f>K123/H123</f>
        <v>1.0525807327651622</v>
      </c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</row>
    <row r="124" spans="1:41" s="13" customFormat="1" ht="33" customHeight="1">
      <c r="A124" s="290"/>
      <c r="B124" s="63"/>
      <c r="C124" s="44" t="s">
        <v>70</v>
      </c>
      <c r="D124" s="23" t="s">
        <v>111</v>
      </c>
      <c r="E124" s="114">
        <f>SUM(F124:G124)</f>
        <v>0</v>
      </c>
      <c r="F124" s="114"/>
      <c r="G124" s="114"/>
      <c r="H124" s="234">
        <f>SUM(I124:J124)</f>
        <v>0</v>
      </c>
      <c r="I124" s="114"/>
      <c r="J124" s="114"/>
      <c r="K124" s="234">
        <f>SUM(L124:M124)</f>
        <v>91.34</v>
      </c>
      <c r="L124" s="114">
        <v>91.34</v>
      </c>
      <c r="M124" s="114"/>
      <c r="N124" s="109" t="s">
        <v>196</v>
      </c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</row>
    <row r="125" spans="1:41" s="13" customFormat="1" ht="29.25" customHeight="1">
      <c r="A125" s="290"/>
      <c r="B125" s="63"/>
      <c r="C125" s="32" t="s">
        <v>73</v>
      </c>
      <c r="D125" s="11" t="s">
        <v>112</v>
      </c>
      <c r="E125" s="114">
        <f>SUM(F125:G125)</f>
        <v>0</v>
      </c>
      <c r="F125" s="114"/>
      <c r="G125" s="114"/>
      <c r="H125" s="234">
        <f>SUM(I125:J125)</f>
        <v>448</v>
      </c>
      <c r="I125" s="114">
        <v>448</v>
      </c>
      <c r="J125" s="114"/>
      <c r="K125" s="234">
        <f>SUM(L125:M125)</f>
        <v>0</v>
      </c>
      <c r="L125" s="114"/>
      <c r="M125" s="114"/>
      <c r="N125" s="196">
        <f>K125/H125</f>
        <v>0</v>
      </c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</row>
    <row r="126" spans="1:41" s="13" customFormat="1" ht="90" customHeight="1">
      <c r="A126" s="290"/>
      <c r="B126" s="63"/>
      <c r="C126" s="32" t="s">
        <v>151</v>
      </c>
      <c r="D126" s="33" t="s">
        <v>153</v>
      </c>
      <c r="E126" s="114">
        <f t="shared" si="22"/>
        <v>0</v>
      </c>
      <c r="F126" s="114"/>
      <c r="G126" s="114"/>
      <c r="H126" s="234">
        <f t="shared" si="23"/>
        <v>42500</v>
      </c>
      <c r="I126" s="114">
        <v>42500</v>
      </c>
      <c r="J126" s="114"/>
      <c r="K126" s="234">
        <f t="shared" si="24"/>
        <v>42497.02</v>
      </c>
      <c r="L126" s="114">
        <v>42497.02</v>
      </c>
      <c r="M126" s="114"/>
      <c r="N126" s="196">
        <f>K126/H126</f>
        <v>0.9999298823529411</v>
      </c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</row>
    <row r="127" spans="1:41" s="13" customFormat="1" ht="104.25" customHeight="1">
      <c r="A127" s="290"/>
      <c r="B127" s="63"/>
      <c r="C127" s="32" t="s">
        <v>152</v>
      </c>
      <c r="D127" s="33" t="s">
        <v>153</v>
      </c>
      <c r="E127" s="114">
        <f t="shared" si="22"/>
        <v>0</v>
      </c>
      <c r="F127" s="114"/>
      <c r="G127" s="114"/>
      <c r="H127" s="234">
        <f t="shared" si="23"/>
        <v>7500</v>
      </c>
      <c r="I127" s="114">
        <v>7500</v>
      </c>
      <c r="J127" s="114"/>
      <c r="K127" s="234">
        <f t="shared" si="24"/>
        <v>7499.47</v>
      </c>
      <c r="L127" s="114">
        <v>7499.47</v>
      </c>
      <c r="M127" s="114"/>
      <c r="N127" s="196">
        <f>K127/H127</f>
        <v>0.9999293333333333</v>
      </c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</row>
    <row r="128" spans="1:41" s="13" customFormat="1" ht="104.25" customHeight="1">
      <c r="A128" s="290"/>
      <c r="B128" s="27"/>
      <c r="C128" s="10" t="s">
        <v>154</v>
      </c>
      <c r="D128" s="11" t="s">
        <v>168</v>
      </c>
      <c r="E128" s="114">
        <f t="shared" si="22"/>
        <v>0</v>
      </c>
      <c r="F128" s="114"/>
      <c r="G128" s="114"/>
      <c r="H128" s="234">
        <f t="shared" si="23"/>
        <v>0</v>
      </c>
      <c r="I128" s="114"/>
      <c r="J128" s="114"/>
      <c r="K128" s="234">
        <f t="shared" si="24"/>
        <v>4945.56</v>
      </c>
      <c r="L128" s="114">
        <v>4945.56</v>
      </c>
      <c r="M128" s="114"/>
      <c r="N128" s="109" t="s">
        <v>196</v>
      </c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</row>
    <row r="129" spans="1:41" s="8" customFormat="1" ht="28.5" customHeight="1">
      <c r="A129" s="290"/>
      <c r="B129" s="27" t="s">
        <v>38</v>
      </c>
      <c r="C129" s="31"/>
      <c r="D129" s="29" t="s">
        <v>4</v>
      </c>
      <c r="E129" s="102">
        <f t="shared" si="22"/>
        <v>40000</v>
      </c>
      <c r="F129" s="116">
        <f>SUM(F130:F134)</f>
        <v>40000</v>
      </c>
      <c r="G129" s="116">
        <f>SUM(G130:G134)</f>
        <v>0</v>
      </c>
      <c r="H129" s="230">
        <f t="shared" si="23"/>
        <v>50745</v>
      </c>
      <c r="I129" s="116">
        <f>SUM(I130:I134)</f>
        <v>50745</v>
      </c>
      <c r="J129" s="116">
        <f>SUM(J130:J134)</f>
        <v>0</v>
      </c>
      <c r="K129" s="230">
        <f t="shared" si="24"/>
        <v>49138.47</v>
      </c>
      <c r="L129" s="116">
        <f>SUM(L130:L134)</f>
        <v>46950.47</v>
      </c>
      <c r="M129" s="116">
        <f>SUM(M130:M134)</f>
        <v>2188</v>
      </c>
      <c r="N129" s="194">
        <f>K129/H129</f>
        <v>0.9683411173514632</v>
      </c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</row>
    <row r="130" spans="1:41" s="13" customFormat="1" ht="36.75" customHeight="1">
      <c r="A130" s="290"/>
      <c r="B130" s="80"/>
      <c r="C130" s="12" t="s">
        <v>66</v>
      </c>
      <c r="D130" s="23" t="s">
        <v>116</v>
      </c>
      <c r="E130" s="114">
        <f t="shared" si="22"/>
        <v>0</v>
      </c>
      <c r="F130" s="114"/>
      <c r="G130" s="114"/>
      <c r="H130" s="234">
        <f t="shared" si="23"/>
        <v>0</v>
      </c>
      <c r="I130" s="114"/>
      <c r="J130" s="114"/>
      <c r="K130" s="234">
        <f t="shared" si="24"/>
        <v>156</v>
      </c>
      <c r="L130" s="114">
        <v>156</v>
      </c>
      <c r="M130" s="114"/>
      <c r="N130" s="109" t="s">
        <v>196</v>
      </c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</row>
    <row r="131" spans="1:41" s="13" customFormat="1" ht="90">
      <c r="A131" s="290"/>
      <c r="B131" s="63"/>
      <c r="C131" s="20" t="s">
        <v>72</v>
      </c>
      <c r="D131" s="47" t="s">
        <v>110</v>
      </c>
      <c r="E131" s="114">
        <f t="shared" si="22"/>
        <v>40000</v>
      </c>
      <c r="F131" s="114">
        <v>40000</v>
      </c>
      <c r="G131" s="114"/>
      <c r="H131" s="234">
        <f t="shared" si="23"/>
        <v>40000</v>
      </c>
      <c r="I131" s="114">
        <v>40000</v>
      </c>
      <c r="J131" s="114"/>
      <c r="K131" s="234">
        <f t="shared" si="24"/>
        <v>34963.25</v>
      </c>
      <c r="L131" s="114">
        <v>34963.25</v>
      </c>
      <c r="M131" s="114"/>
      <c r="N131" s="196">
        <f>K131/H131</f>
        <v>0.87408125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</row>
    <row r="132" spans="1:41" s="13" customFormat="1" ht="36.75" customHeight="1">
      <c r="A132" s="290"/>
      <c r="B132" s="80"/>
      <c r="C132" s="20" t="s">
        <v>142</v>
      </c>
      <c r="D132" s="11" t="s">
        <v>143</v>
      </c>
      <c r="E132" s="114">
        <f t="shared" si="22"/>
        <v>0</v>
      </c>
      <c r="F132" s="114"/>
      <c r="G132" s="114"/>
      <c r="H132" s="234">
        <f t="shared" si="23"/>
        <v>0</v>
      </c>
      <c r="I132" s="114"/>
      <c r="J132" s="114"/>
      <c r="K132" s="234">
        <f t="shared" si="24"/>
        <v>2188</v>
      </c>
      <c r="L132" s="114"/>
      <c r="M132" s="114">
        <v>2188</v>
      </c>
      <c r="N132" s="109" t="s">
        <v>196</v>
      </c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</row>
    <row r="133" spans="1:41" s="13" customFormat="1" ht="39" customHeight="1">
      <c r="A133" s="290"/>
      <c r="B133" s="63"/>
      <c r="C133" s="32" t="s">
        <v>73</v>
      </c>
      <c r="D133" s="33" t="s">
        <v>112</v>
      </c>
      <c r="E133" s="114">
        <f t="shared" si="22"/>
        <v>0</v>
      </c>
      <c r="F133" s="114"/>
      <c r="G133" s="114"/>
      <c r="H133" s="234">
        <f aca="true" t="shared" si="26" ref="H133:H154">SUM(I133:J133)</f>
        <v>0</v>
      </c>
      <c r="I133" s="114"/>
      <c r="J133" s="114"/>
      <c r="K133" s="234">
        <f t="shared" si="24"/>
        <v>1086.22</v>
      </c>
      <c r="L133" s="114">
        <v>1086.22</v>
      </c>
      <c r="M133" s="114"/>
      <c r="N133" s="109" t="s">
        <v>196</v>
      </c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</row>
    <row r="134" spans="1:41" s="13" customFormat="1" ht="75.75" customHeight="1">
      <c r="A134" s="26"/>
      <c r="B134" s="63"/>
      <c r="C134" s="32" t="s">
        <v>144</v>
      </c>
      <c r="D134" s="33" t="s">
        <v>223</v>
      </c>
      <c r="E134" s="114">
        <f t="shared" si="22"/>
        <v>0</v>
      </c>
      <c r="F134" s="114"/>
      <c r="G134" s="114"/>
      <c r="H134" s="234">
        <f t="shared" si="26"/>
        <v>10745</v>
      </c>
      <c r="I134" s="114">
        <v>10745</v>
      </c>
      <c r="J134" s="114"/>
      <c r="K134" s="234">
        <f t="shared" si="24"/>
        <v>10745</v>
      </c>
      <c r="L134" s="114">
        <v>10745</v>
      </c>
      <c r="M134" s="114"/>
      <c r="N134" s="196">
        <f>K134/H134</f>
        <v>1</v>
      </c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</row>
    <row r="135" spans="1:41" s="13" customFormat="1" ht="29.25" customHeight="1">
      <c r="A135" s="26"/>
      <c r="B135" s="61" t="s">
        <v>102</v>
      </c>
      <c r="C135" s="34"/>
      <c r="D135" s="24" t="s">
        <v>103</v>
      </c>
      <c r="E135" s="102">
        <f t="shared" si="22"/>
        <v>9470</v>
      </c>
      <c r="F135" s="207">
        <f>SUM(F136:F137)</f>
        <v>9470</v>
      </c>
      <c r="G135" s="207">
        <f>SUM(G136:G137)</f>
        <v>0</v>
      </c>
      <c r="H135" s="230">
        <f t="shared" si="26"/>
        <v>10273.04</v>
      </c>
      <c r="I135" s="116">
        <f>SUM(I136:I137)</f>
        <v>10273.04</v>
      </c>
      <c r="J135" s="116">
        <f>SUM(J136:J137)</f>
        <v>0</v>
      </c>
      <c r="K135" s="230">
        <f t="shared" si="24"/>
        <v>11583.04</v>
      </c>
      <c r="L135" s="116">
        <f>SUM(L136:L137)</f>
        <v>10273.04</v>
      </c>
      <c r="M135" s="116">
        <f>SUM(M136:M137)</f>
        <v>1310</v>
      </c>
      <c r="N135" s="194">
        <f>K135/H135</f>
        <v>1.1275182419225467</v>
      </c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</row>
    <row r="136" spans="1:41" s="13" customFormat="1" ht="29.25" customHeight="1">
      <c r="A136" s="26"/>
      <c r="B136" s="63"/>
      <c r="C136" s="20" t="s">
        <v>142</v>
      </c>
      <c r="D136" s="11" t="s">
        <v>143</v>
      </c>
      <c r="E136" s="114">
        <f t="shared" si="22"/>
        <v>0</v>
      </c>
      <c r="F136" s="189"/>
      <c r="G136" s="189"/>
      <c r="H136" s="234">
        <f t="shared" si="26"/>
        <v>0</v>
      </c>
      <c r="I136" s="189"/>
      <c r="J136" s="189"/>
      <c r="K136" s="234">
        <f t="shared" si="24"/>
        <v>1310</v>
      </c>
      <c r="L136" s="189"/>
      <c r="M136" s="114">
        <v>1310</v>
      </c>
      <c r="N136" s="109" t="s">
        <v>196</v>
      </c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</row>
    <row r="137" spans="1:41" s="13" customFormat="1" ht="75.75" customHeight="1">
      <c r="A137" s="26"/>
      <c r="B137" s="63"/>
      <c r="C137" s="16" t="s">
        <v>75</v>
      </c>
      <c r="D137" s="11" t="s">
        <v>117</v>
      </c>
      <c r="E137" s="114">
        <f t="shared" si="22"/>
        <v>9470</v>
      </c>
      <c r="F137" s="114">
        <v>9470</v>
      </c>
      <c r="G137" s="114"/>
      <c r="H137" s="234">
        <f t="shared" si="26"/>
        <v>10273.04</v>
      </c>
      <c r="I137" s="114">
        <v>10273.04</v>
      </c>
      <c r="J137" s="114"/>
      <c r="K137" s="234">
        <f t="shared" si="24"/>
        <v>10273.04</v>
      </c>
      <c r="L137" s="114">
        <v>10273.04</v>
      </c>
      <c r="M137" s="114"/>
      <c r="N137" s="196">
        <f>K137/H137</f>
        <v>1</v>
      </c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</row>
    <row r="138" spans="1:41" s="8" customFormat="1" ht="36.75" customHeight="1">
      <c r="A138" s="26"/>
      <c r="B138" s="61" t="s">
        <v>157</v>
      </c>
      <c r="C138" s="34"/>
      <c r="D138" s="24" t="s">
        <v>158</v>
      </c>
      <c r="E138" s="102">
        <f t="shared" si="22"/>
        <v>0</v>
      </c>
      <c r="F138" s="102">
        <f>SUM(F139:F140)</f>
        <v>0</v>
      </c>
      <c r="G138" s="102">
        <f>SUM(G139:G140)</f>
        <v>0</v>
      </c>
      <c r="H138" s="230">
        <f t="shared" si="26"/>
        <v>8273</v>
      </c>
      <c r="I138" s="102">
        <f>SUM(I139:I140)</f>
        <v>8273</v>
      </c>
      <c r="J138" s="102">
        <f>SUM(J139:J140)</f>
        <v>0</v>
      </c>
      <c r="K138" s="230">
        <f t="shared" si="24"/>
        <v>8906.55</v>
      </c>
      <c r="L138" s="102">
        <f>SUM(L139:L140)</f>
        <v>8906.55</v>
      </c>
      <c r="M138" s="102">
        <f>SUM(M139:M140)</f>
        <v>0</v>
      </c>
      <c r="N138" s="194">
        <f>K138/H138</f>
        <v>1.0765804424029977</v>
      </c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</row>
    <row r="139" spans="1:41" s="13" customFormat="1" ht="39" customHeight="1">
      <c r="A139" s="26"/>
      <c r="B139" s="63"/>
      <c r="C139" s="16" t="s">
        <v>148</v>
      </c>
      <c r="D139" s="11" t="s">
        <v>149</v>
      </c>
      <c r="E139" s="114">
        <f t="shared" si="22"/>
        <v>0</v>
      </c>
      <c r="F139" s="114"/>
      <c r="G139" s="114"/>
      <c r="H139" s="234">
        <f t="shared" si="26"/>
        <v>8273</v>
      </c>
      <c r="I139" s="114">
        <v>8273</v>
      </c>
      <c r="J139" s="114"/>
      <c r="K139" s="234">
        <f t="shared" si="24"/>
        <v>8273</v>
      </c>
      <c r="L139" s="114">
        <v>8273</v>
      </c>
      <c r="M139" s="114"/>
      <c r="N139" s="196">
        <f>K139/H139</f>
        <v>1</v>
      </c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</row>
    <row r="140" spans="1:41" s="13" customFormat="1" ht="30.75" customHeight="1">
      <c r="A140" s="26"/>
      <c r="B140" s="63"/>
      <c r="C140" s="32" t="s">
        <v>73</v>
      </c>
      <c r="D140" s="33" t="s">
        <v>112</v>
      </c>
      <c r="E140" s="114">
        <f t="shared" si="22"/>
        <v>0</v>
      </c>
      <c r="F140" s="114"/>
      <c r="G140" s="114"/>
      <c r="H140" s="234">
        <f t="shared" si="26"/>
        <v>0</v>
      </c>
      <c r="I140" s="114"/>
      <c r="J140" s="114"/>
      <c r="K140" s="234">
        <f t="shared" si="24"/>
        <v>633.55</v>
      </c>
      <c r="L140" s="114">
        <v>633.55</v>
      </c>
      <c r="M140" s="114"/>
      <c r="N140" s="109" t="s">
        <v>196</v>
      </c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</row>
    <row r="141" spans="1:41" s="8" customFormat="1" ht="30" customHeight="1">
      <c r="A141" s="26"/>
      <c r="B141" s="64" t="s">
        <v>90</v>
      </c>
      <c r="C141" s="34"/>
      <c r="D141" s="7" t="s">
        <v>156</v>
      </c>
      <c r="E141" s="102">
        <f t="shared" si="22"/>
        <v>415874</v>
      </c>
      <c r="F141" s="116">
        <f>SUM(F143:F144)</f>
        <v>415874</v>
      </c>
      <c r="G141" s="116">
        <f>SUM(G143:G144)</f>
        <v>0</v>
      </c>
      <c r="H141" s="230">
        <f t="shared" si="26"/>
        <v>555383</v>
      </c>
      <c r="I141" s="116">
        <f>SUM(I142:I144)</f>
        <v>555383</v>
      </c>
      <c r="J141" s="116">
        <f>SUM(J142:J144)</f>
        <v>0</v>
      </c>
      <c r="K141" s="230">
        <f t="shared" si="24"/>
        <v>581254.87</v>
      </c>
      <c r="L141" s="116">
        <f>SUM(L142:L144)</f>
        <v>581254.87</v>
      </c>
      <c r="M141" s="116">
        <f>SUM(M142:M144)</f>
        <v>0</v>
      </c>
      <c r="N141" s="194">
        <f>K141/H141</f>
        <v>1.046583834939132</v>
      </c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</row>
    <row r="142" spans="1:41" s="8" customFormat="1" ht="95.25" customHeight="1">
      <c r="A142" s="26"/>
      <c r="B142" s="64"/>
      <c r="C142" s="12" t="s">
        <v>72</v>
      </c>
      <c r="D142" s="47" t="s">
        <v>110</v>
      </c>
      <c r="E142" s="114">
        <f aca="true" t="shared" si="27" ref="E142:E154">SUM(F142:G142)</f>
        <v>0</v>
      </c>
      <c r="F142" s="116"/>
      <c r="G142" s="116"/>
      <c r="H142" s="221">
        <f t="shared" si="26"/>
        <v>5748</v>
      </c>
      <c r="I142" s="104">
        <v>5748</v>
      </c>
      <c r="J142" s="116"/>
      <c r="K142" s="221">
        <f aca="true" t="shared" si="28" ref="K142:K154">SUM(L142:M142)</f>
        <v>5749.8</v>
      </c>
      <c r="L142" s="104">
        <v>5749.8</v>
      </c>
      <c r="M142" s="116"/>
      <c r="N142" s="196">
        <f>K142/H142</f>
        <v>1.000313152400835</v>
      </c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</row>
    <row r="143" spans="1:41" s="13" customFormat="1" ht="37.5" customHeight="1">
      <c r="A143" s="26"/>
      <c r="B143" s="212"/>
      <c r="C143" s="10" t="s">
        <v>74</v>
      </c>
      <c r="D143" s="23" t="s">
        <v>115</v>
      </c>
      <c r="E143" s="104">
        <f t="shared" si="27"/>
        <v>415874</v>
      </c>
      <c r="F143" s="104">
        <v>415874</v>
      </c>
      <c r="G143" s="104"/>
      <c r="H143" s="221">
        <f t="shared" si="26"/>
        <v>541675</v>
      </c>
      <c r="I143" s="104">
        <v>541675</v>
      </c>
      <c r="J143" s="104"/>
      <c r="K143" s="221">
        <f t="shared" si="28"/>
        <v>567544.12</v>
      </c>
      <c r="L143" s="104">
        <v>567544.12</v>
      </c>
      <c r="M143" s="104"/>
      <c r="N143" s="196">
        <f>K143/H143</f>
        <v>1.0477576406516822</v>
      </c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</row>
    <row r="144" spans="1:41" s="8" customFormat="1" ht="30" customHeight="1">
      <c r="A144" s="26"/>
      <c r="B144" s="145"/>
      <c r="C144" s="32" t="s">
        <v>73</v>
      </c>
      <c r="D144" s="33" t="s">
        <v>112</v>
      </c>
      <c r="E144" s="114">
        <f t="shared" si="27"/>
        <v>0</v>
      </c>
      <c r="F144" s="102"/>
      <c r="G144" s="114"/>
      <c r="H144" s="234">
        <f t="shared" si="26"/>
        <v>7960</v>
      </c>
      <c r="I144" s="114">
        <v>7960</v>
      </c>
      <c r="J144" s="102"/>
      <c r="K144" s="234">
        <f t="shared" si="28"/>
        <v>7960.95</v>
      </c>
      <c r="L144" s="114">
        <v>7960.95</v>
      </c>
      <c r="M144" s="114"/>
      <c r="N144" s="196">
        <f>K144/H144</f>
        <v>1.0001193467336684</v>
      </c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</row>
    <row r="145" spans="1:41" s="8" customFormat="1" ht="36" customHeight="1">
      <c r="A145" s="26"/>
      <c r="B145" s="214" t="s">
        <v>159</v>
      </c>
      <c r="C145" s="34"/>
      <c r="D145" s="7" t="s">
        <v>2</v>
      </c>
      <c r="E145" s="102">
        <f t="shared" si="27"/>
        <v>0</v>
      </c>
      <c r="F145" s="116">
        <f>F148</f>
        <v>0</v>
      </c>
      <c r="G145" s="116">
        <f>G148</f>
        <v>0</v>
      </c>
      <c r="H145" s="230">
        <f t="shared" si="26"/>
        <v>58208.15</v>
      </c>
      <c r="I145" s="116">
        <f>SUM(I146:I148)</f>
        <v>58208.15</v>
      </c>
      <c r="J145" s="116">
        <f>SUM(J146:J148)</f>
        <v>0</v>
      </c>
      <c r="K145" s="230">
        <f t="shared" si="28"/>
        <v>57843.25</v>
      </c>
      <c r="L145" s="116">
        <f>SUM(L146:L148)</f>
        <v>57843.25</v>
      </c>
      <c r="M145" s="116">
        <f>SUM(M146:M148)</f>
        <v>0</v>
      </c>
      <c r="N145" s="194">
        <f>K145/H145</f>
        <v>0.9937311184086765</v>
      </c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</row>
    <row r="146" spans="1:41" s="13" customFormat="1" ht="42" customHeight="1">
      <c r="A146" s="76"/>
      <c r="B146" s="87"/>
      <c r="C146" s="209" t="s">
        <v>94</v>
      </c>
      <c r="D146" s="132" t="s">
        <v>95</v>
      </c>
      <c r="E146" s="124">
        <f>SUM(F146:G146)</f>
        <v>0</v>
      </c>
      <c r="F146" s="190"/>
      <c r="G146" s="190"/>
      <c r="H146" s="221">
        <f>SUM(I146:J146)</f>
        <v>0</v>
      </c>
      <c r="I146" s="190"/>
      <c r="J146" s="190"/>
      <c r="K146" s="221">
        <f>SUM(L146:M146)</f>
        <v>433</v>
      </c>
      <c r="L146" s="190">
        <v>433</v>
      </c>
      <c r="M146" s="190"/>
      <c r="N146" s="105" t="s">
        <v>196</v>
      </c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</row>
    <row r="147" spans="1:41" s="13" customFormat="1" ht="77.25" customHeight="1">
      <c r="A147" s="76"/>
      <c r="B147" s="79"/>
      <c r="C147" s="10" t="s">
        <v>172</v>
      </c>
      <c r="D147" s="11" t="s">
        <v>173</v>
      </c>
      <c r="E147" s="104">
        <f>SUM(F147:G147)</f>
        <v>0</v>
      </c>
      <c r="F147" s="104"/>
      <c r="G147" s="104"/>
      <c r="H147" s="221">
        <f>SUM(I147:J147)</f>
        <v>57564.15</v>
      </c>
      <c r="I147" s="104">
        <v>57564.15</v>
      </c>
      <c r="J147" s="104"/>
      <c r="K147" s="221">
        <f>SUM(L147:M147)</f>
        <v>56766.25</v>
      </c>
      <c r="L147" s="104">
        <v>56766.25</v>
      </c>
      <c r="M147" s="104"/>
      <c r="N147" s="196">
        <f>K147/H147</f>
        <v>0.986138942379936</v>
      </c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</row>
    <row r="148" spans="1:41" s="13" customFormat="1" ht="63.75" customHeight="1" thickBot="1">
      <c r="A148" s="215"/>
      <c r="B148" s="93"/>
      <c r="C148" s="30" t="s">
        <v>78</v>
      </c>
      <c r="D148" s="25" t="s">
        <v>184</v>
      </c>
      <c r="E148" s="121">
        <f t="shared" si="27"/>
        <v>0</v>
      </c>
      <c r="F148" s="107"/>
      <c r="G148" s="107"/>
      <c r="H148" s="233">
        <f t="shared" si="26"/>
        <v>644</v>
      </c>
      <c r="I148" s="107">
        <v>644</v>
      </c>
      <c r="J148" s="107"/>
      <c r="K148" s="232">
        <f t="shared" si="28"/>
        <v>644</v>
      </c>
      <c r="L148" s="107">
        <v>644</v>
      </c>
      <c r="M148" s="107"/>
      <c r="N148" s="129" t="s">
        <v>196</v>
      </c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</row>
    <row r="149" spans="1:41" s="8" customFormat="1" ht="42" customHeight="1" thickBot="1">
      <c r="A149" s="78" t="s">
        <v>160</v>
      </c>
      <c r="B149" s="78"/>
      <c r="C149" s="141"/>
      <c r="D149" s="130" t="s">
        <v>161</v>
      </c>
      <c r="E149" s="142">
        <f t="shared" si="27"/>
        <v>0</v>
      </c>
      <c r="F149" s="143">
        <f>F150+F152</f>
        <v>0</v>
      </c>
      <c r="G149" s="143">
        <f>G150+G152</f>
        <v>0</v>
      </c>
      <c r="H149" s="229">
        <f t="shared" si="26"/>
        <v>3415</v>
      </c>
      <c r="I149" s="143">
        <f>I150+I152</f>
        <v>3415</v>
      </c>
      <c r="J149" s="143">
        <f>J150+J152</f>
        <v>0</v>
      </c>
      <c r="K149" s="229">
        <f t="shared" si="28"/>
        <v>3101.16</v>
      </c>
      <c r="L149" s="143">
        <f>L150+L152</f>
        <v>3101.16</v>
      </c>
      <c r="M149" s="143">
        <f>M150+M152</f>
        <v>0</v>
      </c>
      <c r="N149" s="202">
        <f>K149/H149</f>
        <v>0.9080995607613469</v>
      </c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</row>
    <row r="150" spans="1:41" s="8" customFormat="1" ht="42" customHeight="1">
      <c r="A150" s="26"/>
      <c r="B150" s="145" t="s">
        <v>162</v>
      </c>
      <c r="C150" s="31"/>
      <c r="D150" s="29" t="s">
        <v>163</v>
      </c>
      <c r="E150" s="102">
        <f t="shared" si="27"/>
        <v>0</v>
      </c>
      <c r="F150" s="102">
        <f>F151</f>
        <v>0</v>
      </c>
      <c r="G150" s="102"/>
      <c r="H150" s="230">
        <f t="shared" si="26"/>
        <v>0</v>
      </c>
      <c r="I150" s="102">
        <f>I151</f>
        <v>0</v>
      </c>
      <c r="J150" s="102"/>
      <c r="K150" s="230">
        <f t="shared" si="28"/>
        <v>1.16</v>
      </c>
      <c r="L150" s="102">
        <f>L151</f>
        <v>1.16</v>
      </c>
      <c r="M150" s="102"/>
      <c r="N150" s="109" t="s">
        <v>196</v>
      </c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</row>
    <row r="151" spans="1:41" s="13" customFormat="1" ht="93.75" customHeight="1">
      <c r="A151" s="26"/>
      <c r="B151" s="56"/>
      <c r="C151" s="10" t="s">
        <v>154</v>
      </c>
      <c r="D151" s="11" t="s">
        <v>168</v>
      </c>
      <c r="E151" s="104">
        <f t="shared" si="27"/>
        <v>0</v>
      </c>
      <c r="F151" s="104"/>
      <c r="G151" s="104"/>
      <c r="H151" s="221">
        <f t="shared" si="26"/>
        <v>0</v>
      </c>
      <c r="I151" s="104"/>
      <c r="J151" s="104"/>
      <c r="K151" s="221">
        <f t="shared" si="28"/>
        <v>1.16</v>
      </c>
      <c r="L151" s="104">
        <v>1.16</v>
      </c>
      <c r="M151" s="104"/>
      <c r="N151" s="105" t="s">
        <v>196</v>
      </c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</row>
    <row r="152" spans="1:41" s="8" customFormat="1" ht="39" customHeight="1">
      <c r="A152" s="26"/>
      <c r="B152" s="95" t="s">
        <v>187</v>
      </c>
      <c r="C152" s="146"/>
      <c r="D152" s="24" t="s">
        <v>2</v>
      </c>
      <c r="E152" s="116">
        <f t="shared" si="27"/>
        <v>0</v>
      </c>
      <c r="F152" s="147">
        <f>F153</f>
        <v>0</v>
      </c>
      <c r="G152" s="147">
        <f>G153</f>
        <v>0</v>
      </c>
      <c r="H152" s="222">
        <f t="shared" si="26"/>
        <v>3415</v>
      </c>
      <c r="I152" s="147">
        <f>I153</f>
        <v>3415</v>
      </c>
      <c r="J152" s="147">
        <f>J153</f>
        <v>0</v>
      </c>
      <c r="K152" s="222">
        <f t="shared" si="28"/>
        <v>3100</v>
      </c>
      <c r="L152" s="147">
        <f>L153</f>
        <v>3100</v>
      </c>
      <c r="M152" s="147">
        <f>M153</f>
        <v>0</v>
      </c>
      <c r="N152" s="197">
        <f aca="true" t="shared" si="29" ref="N152:N168">K152/H152</f>
        <v>0.9077598828696926</v>
      </c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</row>
    <row r="153" spans="1:41" s="13" customFormat="1" ht="93.75" customHeight="1" thickBot="1">
      <c r="A153" s="78"/>
      <c r="B153" s="59"/>
      <c r="C153" s="21" t="s">
        <v>52</v>
      </c>
      <c r="D153" s="25" t="s">
        <v>211</v>
      </c>
      <c r="E153" s="121">
        <f t="shared" si="27"/>
        <v>0</v>
      </c>
      <c r="F153" s="107"/>
      <c r="G153" s="107"/>
      <c r="H153" s="233">
        <f t="shared" si="26"/>
        <v>3415</v>
      </c>
      <c r="I153" s="107">
        <v>3415</v>
      </c>
      <c r="J153" s="107"/>
      <c r="K153" s="233">
        <f t="shared" si="28"/>
        <v>3100</v>
      </c>
      <c r="L153" s="107">
        <v>3100</v>
      </c>
      <c r="M153" s="107"/>
      <c r="N153" s="201">
        <f t="shared" si="29"/>
        <v>0.9077598828696926</v>
      </c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</row>
    <row r="154" spans="1:41" s="8" customFormat="1" ht="42" customHeight="1" thickBot="1">
      <c r="A154" s="73" t="s">
        <v>77</v>
      </c>
      <c r="B154" s="78"/>
      <c r="C154" s="141"/>
      <c r="D154" s="130" t="s">
        <v>14</v>
      </c>
      <c r="E154" s="142">
        <f t="shared" si="27"/>
        <v>6310150</v>
      </c>
      <c r="F154" s="143">
        <f>F155+F159+F162+F166+F168+F173+F177</f>
        <v>6310150</v>
      </c>
      <c r="G154" s="143">
        <f>G155+G159+G162+G166+G168+G173+G177</f>
        <v>0</v>
      </c>
      <c r="H154" s="229">
        <f t="shared" si="26"/>
        <v>6958219</v>
      </c>
      <c r="I154" s="143">
        <f>I155+I159+I162+I166+I168+I173+I177</f>
        <v>6958219</v>
      </c>
      <c r="J154" s="143">
        <f>J155+J159+J162+J166+J168+J173+J177</f>
        <v>0</v>
      </c>
      <c r="K154" s="229">
        <f t="shared" si="28"/>
        <v>6971485.109999999</v>
      </c>
      <c r="L154" s="143">
        <f>L155+L159+L162+L166+L168+L173+L177</f>
        <v>6971485.109999999</v>
      </c>
      <c r="M154" s="143">
        <f>M155+M159+M162+M166+M168+M173+M177</f>
        <v>0</v>
      </c>
      <c r="N154" s="200">
        <f t="shared" si="29"/>
        <v>1.0019065381529382</v>
      </c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</row>
    <row r="155" spans="1:41" s="8" customFormat="1" ht="84" customHeight="1">
      <c r="A155" s="290"/>
      <c r="B155" s="63" t="s">
        <v>39</v>
      </c>
      <c r="C155" s="18"/>
      <c r="D155" s="29" t="s">
        <v>109</v>
      </c>
      <c r="E155" s="102">
        <f aca="true" t="shared" si="30" ref="E155:M155">SUM(E156:E158)</f>
        <v>4943000</v>
      </c>
      <c r="F155" s="102">
        <f t="shared" si="30"/>
        <v>4943000</v>
      </c>
      <c r="G155" s="102">
        <f t="shared" si="30"/>
        <v>0</v>
      </c>
      <c r="H155" s="230">
        <f t="shared" si="30"/>
        <v>5118980</v>
      </c>
      <c r="I155" s="102">
        <f t="shared" si="30"/>
        <v>5118980</v>
      </c>
      <c r="J155" s="102">
        <f t="shared" si="30"/>
        <v>0</v>
      </c>
      <c r="K155" s="230">
        <f t="shared" si="30"/>
        <v>5123101.569999999</v>
      </c>
      <c r="L155" s="102">
        <f t="shared" si="30"/>
        <v>5123101.569999999</v>
      </c>
      <c r="M155" s="102">
        <f t="shared" si="30"/>
        <v>0</v>
      </c>
      <c r="N155" s="198">
        <f t="shared" si="29"/>
        <v>1.0008051545425063</v>
      </c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</row>
    <row r="156" spans="1:41" s="13" customFormat="1" ht="51" customHeight="1">
      <c r="A156" s="291"/>
      <c r="B156" s="57"/>
      <c r="C156" s="44" t="s">
        <v>105</v>
      </c>
      <c r="D156" s="33" t="s">
        <v>131</v>
      </c>
      <c r="E156" s="135">
        <f>SUM(F156:G156)</f>
        <v>30000</v>
      </c>
      <c r="F156" s="114">
        <v>30000</v>
      </c>
      <c r="G156" s="114"/>
      <c r="H156" s="237">
        <f>SUM(I156:J156)</f>
        <v>30000</v>
      </c>
      <c r="I156" s="114">
        <v>30000</v>
      </c>
      <c r="J156" s="114"/>
      <c r="K156" s="237">
        <f>SUM(L156:M156)</f>
        <v>48267.91</v>
      </c>
      <c r="L156" s="114">
        <v>48267.91</v>
      </c>
      <c r="M156" s="114"/>
      <c r="N156" s="198">
        <f t="shared" si="29"/>
        <v>1.6089303333333334</v>
      </c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</row>
    <row r="157" spans="1:41" s="8" customFormat="1" ht="73.5" customHeight="1">
      <c r="A157" s="291"/>
      <c r="B157" s="54"/>
      <c r="C157" s="10" t="s">
        <v>52</v>
      </c>
      <c r="D157" s="11" t="s">
        <v>212</v>
      </c>
      <c r="E157" s="135">
        <f>SUM(F157:G157)</f>
        <v>4883000</v>
      </c>
      <c r="F157" s="114">
        <v>4883000</v>
      </c>
      <c r="G157" s="102"/>
      <c r="H157" s="237">
        <f>SUM(I157:J157)</f>
        <v>5058980</v>
      </c>
      <c r="I157" s="114">
        <v>5058980</v>
      </c>
      <c r="J157" s="102"/>
      <c r="K157" s="237">
        <f>SUM(L157:M157)</f>
        <v>5058967.85</v>
      </c>
      <c r="L157" s="114">
        <v>5058967.85</v>
      </c>
      <c r="M157" s="114"/>
      <c r="N157" s="198">
        <f t="shared" si="29"/>
        <v>0.999997598330098</v>
      </c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</row>
    <row r="158" spans="1:41" s="13" customFormat="1" ht="77.25" customHeight="1">
      <c r="A158" s="291"/>
      <c r="B158" s="66"/>
      <c r="C158" s="16" t="s">
        <v>79</v>
      </c>
      <c r="D158" s="11" t="s">
        <v>197</v>
      </c>
      <c r="E158" s="135">
        <f>SUM(F158:G158)</f>
        <v>30000</v>
      </c>
      <c r="F158" s="114">
        <v>30000</v>
      </c>
      <c r="G158" s="114"/>
      <c r="H158" s="237">
        <f>SUM(I158:J158)</f>
        <v>30000</v>
      </c>
      <c r="I158" s="114">
        <v>30000</v>
      </c>
      <c r="J158" s="114"/>
      <c r="K158" s="237">
        <f>SUM(L158:M158)</f>
        <v>15865.81</v>
      </c>
      <c r="L158" s="114">
        <v>15865.81</v>
      </c>
      <c r="M158" s="114"/>
      <c r="N158" s="198">
        <f t="shared" si="29"/>
        <v>0.5288603333333333</v>
      </c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</row>
    <row r="159" spans="1:41" s="8" customFormat="1" ht="98.25" customHeight="1">
      <c r="A159" s="290"/>
      <c r="B159" s="63" t="s">
        <v>40</v>
      </c>
      <c r="C159" s="34"/>
      <c r="D159" s="24" t="s">
        <v>225</v>
      </c>
      <c r="E159" s="102">
        <f>SUM(E160:E161)</f>
        <v>50000</v>
      </c>
      <c r="F159" s="102">
        <f>SUM(F160:F161)</f>
        <v>50000</v>
      </c>
      <c r="G159" s="116">
        <f>G160</f>
        <v>0</v>
      </c>
      <c r="H159" s="230">
        <f>SUM(H160:H161)</f>
        <v>62000</v>
      </c>
      <c r="I159" s="102">
        <f>SUM(I160:I161)</f>
        <v>62000</v>
      </c>
      <c r="J159" s="116">
        <f>J160</f>
        <v>0</v>
      </c>
      <c r="K159" s="230">
        <f>SUM(K160:K161)</f>
        <v>60189.31</v>
      </c>
      <c r="L159" s="102">
        <f>SUM(L160:L161)</f>
        <v>60189.31</v>
      </c>
      <c r="M159" s="116">
        <f>M160</f>
        <v>0</v>
      </c>
      <c r="N159" s="194">
        <f t="shared" si="29"/>
        <v>0.9707953225806452</v>
      </c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</row>
    <row r="160" spans="1:41" s="13" customFormat="1" ht="74.25" customHeight="1">
      <c r="A160" s="291"/>
      <c r="B160" s="57"/>
      <c r="C160" s="12" t="s">
        <v>52</v>
      </c>
      <c r="D160" s="11" t="s">
        <v>211</v>
      </c>
      <c r="E160" s="135">
        <f aca="true" t="shared" si="31" ref="E160:E210">SUM(F160:G160)</f>
        <v>13000</v>
      </c>
      <c r="F160" s="114">
        <v>13000</v>
      </c>
      <c r="G160" s="114"/>
      <c r="H160" s="237">
        <f aca="true" t="shared" si="32" ref="H160:H182">SUM(I160:J160)</f>
        <v>17000</v>
      </c>
      <c r="I160" s="114">
        <v>17000</v>
      </c>
      <c r="J160" s="114"/>
      <c r="K160" s="237">
        <f aca="true" t="shared" si="33" ref="K160:K210">SUM(L160:M160)</f>
        <v>16098.1</v>
      </c>
      <c r="L160" s="114">
        <v>16098.1</v>
      </c>
      <c r="M160" s="114"/>
      <c r="N160" s="198">
        <f t="shared" si="29"/>
        <v>0.9469470588235295</v>
      </c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</row>
    <row r="161" spans="1:41" s="13" customFormat="1" ht="63" customHeight="1">
      <c r="A161" s="291"/>
      <c r="B161" s="66"/>
      <c r="C161" s="32" t="s">
        <v>78</v>
      </c>
      <c r="D161" s="33" t="s">
        <v>184</v>
      </c>
      <c r="E161" s="136">
        <f t="shared" si="31"/>
        <v>37000</v>
      </c>
      <c r="F161" s="114">
        <v>37000</v>
      </c>
      <c r="G161" s="114"/>
      <c r="H161" s="220">
        <f t="shared" si="32"/>
        <v>45000</v>
      </c>
      <c r="I161" s="114">
        <v>45000</v>
      </c>
      <c r="J161" s="114"/>
      <c r="K161" s="220">
        <f t="shared" si="33"/>
        <v>44091.21</v>
      </c>
      <c r="L161" s="114">
        <v>44091.21</v>
      </c>
      <c r="M161" s="114"/>
      <c r="N161" s="198">
        <f t="shared" si="29"/>
        <v>0.9798046666666667</v>
      </c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</row>
    <row r="162" spans="1:41" s="8" customFormat="1" ht="50.25" customHeight="1">
      <c r="A162" s="290"/>
      <c r="B162" s="54" t="s">
        <v>41</v>
      </c>
      <c r="C162" s="34"/>
      <c r="D162" s="24" t="s">
        <v>42</v>
      </c>
      <c r="E162" s="103">
        <f t="shared" si="31"/>
        <v>407000</v>
      </c>
      <c r="F162" s="116">
        <f>SUM(F163:F165)</f>
        <v>407000</v>
      </c>
      <c r="G162" s="116">
        <f>SUM(G163:G165)</f>
        <v>0</v>
      </c>
      <c r="H162" s="240">
        <f t="shared" si="32"/>
        <v>409000</v>
      </c>
      <c r="I162" s="116">
        <f>SUM(I163:I165)</f>
        <v>409000</v>
      </c>
      <c r="J162" s="116">
        <f>SUM(J163:J165)</f>
        <v>0</v>
      </c>
      <c r="K162" s="240">
        <f t="shared" si="33"/>
        <v>409031.07</v>
      </c>
      <c r="L162" s="116">
        <f>SUM(L163:L165)</f>
        <v>409031.07</v>
      </c>
      <c r="M162" s="116">
        <f>SUM(M163:M165)</f>
        <v>0</v>
      </c>
      <c r="N162" s="194">
        <f t="shared" si="29"/>
        <v>1.0000759657701712</v>
      </c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</row>
    <row r="163" spans="1:41" s="13" customFormat="1" ht="50.25" customHeight="1">
      <c r="A163" s="291"/>
      <c r="B163" s="57"/>
      <c r="C163" s="10" t="s">
        <v>148</v>
      </c>
      <c r="D163" s="11" t="s">
        <v>149</v>
      </c>
      <c r="E163" s="104">
        <f t="shared" si="31"/>
        <v>0</v>
      </c>
      <c r="F163" s="114"/>
      <c r="G163" s="114"/>
      <c r="H163" s="221">
        <f t="shared" si="32"/>
        <v>2000</v>
      </c>
      <c r="I163" s="114">
        <v>2000</v>
      </c>
      <c r="J163" s="114"/>
      <c r="K163" s="221">
        <f t="shared" si="33"/>
        <v>2000</v>
      </c>
      <c r="L163" s="114">
        <v>2000</v>
      </c>
      <c r="M163" s="114"/>
      <c r="N163" s="198">
        <f t="shared" si="29"/>
        <v>1</v>
      </c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</row>
    <row r="164" spans="1:41" s="13" customFormat="1" ht="39" customHeight="1">
      <c r="A164" s="291"/>
      <c r="B164" s="88"/>
      <c r="C164" s="32" t="s">
        <v>73</v>
      </c>
      <c r="D164" s="33" t="s">
        <v>112</v>
      </c>
      <c r="E164" s="104">
        <f t="shared" si="31"/>
        <v>0</v>
      </c>
      <c r="F164" s="114"/>
      <c r="G164" s="114"/>
      <c r="H164" s="221">
        <f t="shared" si="32"/>
        <v>0</v>
      </c>
      <c r="I164" s="114"/>
      <c r="J164" s="114"/>
      <c r="K164" s="221">
        <f t="shared" si="33"/>
        <v>31.07</v>
      </c>
      <c r="L164" s="114">
        <v>31.07</v>
      </c>
      <c r="M164" s="114"/>
      <c r="N164" s="105" t="s">
        <v>196</v>
      </c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</row>
    <row r="165" spans="1:41" s="13" customFormat="1" ht="54.75" customHeight="1">
      <c r="A165" s="291"/>
      <c r="B165" s="192"/>
      <c r="C165" s="10" t="s">
        <v>78</v>
      </c>
      <c r="D165" s="33" t="s">
        <v>184</v>
      </c>
      <c r="E165" s="136">
        <f t="shared" si="31"/>
        <v>407000</v>
      </c>
      <c r="F165" s="114">
        <v>407000</v>
      </c>
      <c r="G165" s="114"/>
      <c r="H165" s="220">
        <f t="shared" si="32"/>
        <v>407000</v>
      </c>
      <c r="I165" s="114">
        <v>407000</v>
      </c>
      <c r="J165" s="114"/>
      <c r="K165" s="220">
        <f t="shared" si="33"/>
        <v>407000</v>
      </c>
      <c r="L165" s="114">
        <v>407000</v>
      </c>
      <c r="M165" s="114"/>
      <c r="N165" s="198">
        <f t="shared" si="29"/>
        <v>1</v>
      </c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</row>
    <row r="166" spans="1:41" s="13" customFormat="1" ht="36.75" customHeight="1">
      <c r="A166" s="290"/>
      <c r="B166" s="27" t="s">
        <v>106</v>
      </c>
      <c r="C166" s="34"/>
      <c r="D166" s="7" t="s">
        <v>107</v>
      </c>
      <c r="E166" s="103">
        <f t="shared" si="31"/>
        <v>479000</v>
      </c>
      <c r="F166" s="116">
        <f>SUM(F167:F167)</f>
        <v>479000</v>
      </c>
      <c r="G166" s="116">
        <f>SUM(G167:G167)</f>
        <v>0</v>
      </c>
      <c r="H166" s="240">
        <f t="shared" si="32"/>
        <v>509000</v>
      </c>
      <c r="I166" s="116">
        <f>SUM(I167:I167)</f>
        <v>509000</v>
      </c>
      <c r="J166" s="116">
        <f>SUM(J167:J167)</f>
        <v>0</v>
      </c>
      <c r="K166" s="240">
        <f t="shared" si="33"/>
        <v>503524.42</v>
      </c>
      <c r="L166" s="116">
        <f>SUM(L167:L167)</f>
        <v>503524.42</v>
      </c>
      <c r="M166" s="116">
        <f>SUM(M167:M167)</f>
        <v>0</v>
      </c>
      <c r="N166" s="194">
        <f t="shared" si="29"/>
        <v>0.9892424754420432</v>
      </c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</row>
    <row r="167" spans="1:41" s="13" customFormat="1" ht="60" customHeight="1">
      <c r="A167" s="290"/>
      <c r="B167" s="68"/>
      <c r="C167" s="10" t="s">
        <v>78</v>
      </c>
      <c r="D167" s="11" t="s">
        <v>184</v>
      </c>
      <c r="E167" s="136">
        <f t="shared" si="31"/>
        <v>479000</v>
      </c>
      <c r="F167" s="114">
        <v>479000</v>
      </c>
      <c r="G167" s="114"/>
      <c r="H167" s="220">
        <f t="shared" si="32"/>
        <v>509000</v>
      </c>
      <c r="I167" s="114">
        <v>509000</v>
      </c>
      <c r="J167" s="114"/>
      <c r="K167" s="220">
        <f t="shared" si="33"/>
        <v>503524.42</v>
      </c>
      <c r="L167" s="114">
        <v>503524.42</v>
      </c>
      <c r="M167" s="114"/>
      <c r="N167" s="198">
        <f t="shared" si="29"/>
        <v>0.9892424754420432</v>
      </c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</row>
    <row r="168" spans="1:41" s="8" customFormat="1" ht="40.5" customHeight="1">
      <c r="A168" s="290"/>
      <c r="B168" s="27" t="s">
        <v>43</v>
      </c>
      <c r="C168" s="34"/>
      <c r="D168" s="7" t="s">
        <v>206</v>
      </c>
      <c r="E168" s="103">
        <f t="shared" si="31"/>
        <v>346000</v>
      </c>
      <c r="F168" s="116">
        <f>SUM(F169:F172)</f>
        <v>346000</v>
      </c>
      <c r="G168" s="116">
        <f>SUM(G169:G172)</f>
        <v>0</v>
      </c>
      <c r="H168" s="240">
        <f t="shared" si="32"/>
        <v>375136</v>
      </c>
      <c r="I168" s="116">
        <f>SUM(I169:I172)</f>
        <v>375136</v>
      </c>
      <c r="J168" s="116">
        <f>SUM(J169:J172)</f>
        <v>0</v>
      </c>
      <c r="K168" s="240">
        <f t="shared" si="33"/>
        <v>383671.92</v>
      </c>
      <c r="L168" s="116">
        <f>SUM(L169:L172)</f>
        <v>383671.92</v>
      </c>
      <c r="M168" s="116">
        <f>SUM(M169:M172)</f>
        <v>0</v>
      </c>
      <c r="N168" s="194">
        <f t="shared" si="29"/>
        <v>1.0227542011430522</v>
      </c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</row>
    <row r="169" spans="1:41" s="8" customFormat="1" ht="88.5" customHeight="1">
      <c r="A169" s="290"/>
      <c r="B169" s="279"/>
      <c r="C169" s="20" t="s">
        <v>72</v>
      </c>
      <c r="D169" s="47" t="s">
        <v>110</v>
      </c>
      <c r="E169" s="109">
        <f t="shared" si="31"/>
        <v>0</v>
      </c>
      <c r="F169" s="114"/>
      <c r="G169" s="114"/>
      <c r="H169" s="241">
        <f t="shared" si="32"/>
        <v>1400</v>
      </c>
      <c r="I169" s="114">
        <v>1400</v>
      </c>
      <c r="J169" s="114"/>
      <c r="K169" s="241">
        <f t="shared" si="33"/>
        <v>1550</v>
      </c>
      <c r="L169" s="114">
        <v>1550</v>
      </c>
      <c r="M169" s="114"/>
      <c r="N169" s="109" t="s">
        <v>196</v>
      </c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</row>
    <row r="170" spans="1:41" s="8" customFormat="1" ht="35.25" customHeight="1">
      <c r="A170" s="290"/>
      <c r="B170" s="299"/>
      <c r="C170" s="44" t="s">
        <v>70</v>
      </c>
      <c r="D170" s="23" t="s">
        <v>111</v>
      </c>
      <c r="E170" s="109">
        <f t="shared" si="31"/>
        <v>0</v>
      </c>
      <c r="F170" s="114"/>
      <c r="G170" s="114"/>
      <c r="H170" s="241">
        <f t="shared" si="32"/>
        <v>0</v>
      </c>
      <c r="I170" s="114"/>
      <c r="J170" s="114"/>
      <c r="K170" s="241">
        <f t="shared" si="33"/>
        <v>2.12</v>
      </c>
      <c r="L170" s="114">
        <v>2.12</v>
      </c>
      <c r="M170" s="114"/>
      <c r="N170" s="109" t="s">
        <v>196</v>
      </c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</row>
    <row r="171" spans="1:41" s="8" customFormat="1" ht="34.5" customHeight="1">
      <c r="A171" s="290"/>
      <c r="B171" s="299"/>
      <c r="C171" s="16" t="s">
        <v>73</v>
      </c>
      <c r="D171" s="23" t="s">
        <v>112</v>
      </c>
      <c r="E171" s="148">
        <f t="shared" si="31"/>
        <v>18000</v>
      </c>
      <c r="F171" s="135">
        <v>18000</v>
      </c>
      <c r="G171" s="135"/>
      <c r="H171" s="242">
        <f t="shared" si="32"/>
        <v>18000</v>
      </c>
      <c r="I171" s="135">
        <v>18000</v>
      </c>
      <c r="J171" s="135"/>
      <c r="K171" s="242">
        <f t="shared" si="33"/>
        <v>26600.08</v>
      </c>
      <c r="L171" s="135">
        <v>26600.08</v>
      </c>
      <c r="M171" s="135"/>
      <c r="N171" s="198">
        <f>K171/H171</f>
        <v>1.4777822222222223</v>
      </c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</row>
    <row r="172" spans="1:41" s="13" customFormat="1" ht="53.25" customHeight="1">
      <c r="A172" s="290"/>
      <c r="B172" s="280"/>
      <c r="C172" s="16" t="s">
        <v>78</v>
      </c>
      <c r="D172" s="11" t="s">
        <v>184</v>
      </c>
      <c r="E172" s="148">
        <f t="shared" si="31"/>
        <v>328000</v>
      </c>
      <c r="F172" s="135">
        <v>328000</v>
      </c>
      <c r="G172" s="114"/>
      <c r="H172" s="242">
        <f t="shared" si="32"/>
        <v>355736</v>
      </c>
      <c r="I172" s="135">
        <v>355736</v>
      </c>
      <c r="J172" s="114"/>
      <c r="K172" s="242">
        <f t="shared" si="33"/>
        <v>355519.72</v>
      </c>
      <c r="L172" s="135">
        <v>355519.72</v>
      </c>
      <c r="M172" s="114"/>
      <c r="N172" s="198">
        <f>K172/H172</f>
        <v>0.9993920210493173</v>
      </c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</row>
    <row r="173" spans="1:41" s="8" customFormat="1" ht="39.75" customHeight="1">
      <c r="A173" s="290"/>
      <c r="B173" s="61" t="s">
        <v>44</v>
      </c>
      <c r="C173" s="34"/>
      <c r="D173" s="24" t="s">
        <v>45</v>
      </c>
      <c r="E173" s="103">
        <f t="shared" si="31"/>
        <v>85150</v>
      </c>
      <c r="F173" s="116">
        <f>F174+F175+F176</f>
        <v>85150</v>
      </c>
      <c r="G173" s="116">
        <f>G174+G175+G176</f>
        <v>0</v>
      </c>
      <c r="H173" s="240">
        <f t="shared" si="32"/>
        <v>85150</v>
      </c>
      <c r="I173" s="116">
        <f>I174+I175+I176</f>
        <v>85150</v>
      </c>
      <c r="J173" s="116">
        <f>J174+J175+J176</f>
        <v>0</v>
      </c>
      <c r="K173" s="240">
        <f t="shared" si="33"/>
        <v>92570.92</v>
      </c>
      <c r="L173" s="116">
        <f>L174+L175+L176</f>
        <v>92570.92</v>
      </c>
      <c r="M173" s="116">
        <f>M174+M175+M176</f>
        <v>0</v>
      </c>
      <c r="N173" s="194">
        <f>K173/H173</f>
        <v>1.087151145038168</v>
      </c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</row>
    <row r="174" spans="1:41" s="13" customFormat="1" ht="34.5" customHeight="1">
      <c r="A174" s="290"/>
      <c r="B174" s="260"/>
      <c r="C174" s="20" t="s">
        <v>74</v>
      </c>
      <c r="D174" s="23" t="s">
        <v>115</v>
      </c>
      <c r="E174" s="148">
        <f t="shared" si="31"/>
        <v>23000</v>
      </c>
      <c r="F174" s="135">
        <v>23000</v>
      </c>
      <c r="G174" s="114"/>
      <c r="H174" s="242">
        <f t="shared" si="32"/>
        <v>23000</v>
      </c>
      <c r="I174" s="135">
        <v>23000</v>
      </c>
      <c r="J174" s="114"/>
      <c r="K174" s="242">
        <f t="shared" si="33"/>
        <v>30328.51</v>
      </c>
      <c r="L174" s="135">
        <v>30328.51</v>
      </c>
      <c r="M174" s="114"/>
      <c r="N174" s="198">
        <f aca="true" t="shared" si="34" ref="N174:N180">K174/H174</f>
        <v>1.3186308695652174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</row>
    <row r="175" spans="1:41" s="13" customFormat="1" ht="72.75" customHeight="1">
      <c r="A175" s="290"/>
      <c r="B175" s="261"/>
      <c r="C175" s="20" t="s">
        <v>52</v>
      </c>
      <c r="D175" s="11" t="s">
        <v>211</v>
      </c>
      <c r="E175" s="148">
        <f t="shared" si="31"/>
        <v>62000</v>
      </c>
      <c r="F175" s="135">
        <v>62000</v>
      </c>
      <c r="G175" s="114"/>
      <c r="H175" s="242">
        <f t="shared" si="32"/>
        <v>62000</v>
      </c>
      <c r="I175" s="135">
        <v>62000</v>
      </c>
      <c r="J175" s="114"/>
      <c r="K175" s="242">
        <f t="shared" si="33"/>
        <v>62000</v>
      </c>
      <c r="L175" s="135">
        <v>62000</v>
      </c>
      <c r="M175" s="114"/>
      <c r="N175" s="198">
        <f t="shared" si="34"/>
        <v>1</v>
      </c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</row>
    <row r="176" spans="1:41" s="13" customFormat="1" ht="70.5" customHeight="1">
      <c r="A176" s="290"/>
      <c r="B176" s="262"/>
      <c r="C176" s="16" t="s">
        <v>79</v>
      </c>
      <c r="D176" s="11" t="s">
        <v>197</v>
      </c>
      <c r="E176" s="148">
        <f t="shared" si="31"/>
        <v>150</v>
      </c>
      <c r="F176" s="135">
        <v>150</v>
      </c>
      <c r="G176" s="114"/>
      <c r="H176" s="242">
        <f t="shared" si="32"/>
        <v>150</v>
      </c>
      <c r="I176" s="135">
        <v>150</v>
      </c>
      <c r="J176" s="114"/>
      <c r="K176" s="242">
        <f t="shared" si="33"/>
        <v>242.41</v>
      </c>
      <c r="L176" s="135">
        <v>242.41</v>
      </c>
      <c r="M176" s="114"/>
      <c r="N176" s="198">
        <f t="shared" si="34"/>
        <v>1.6160666666666665</v>
      </c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</row>
    <row r="177" spans="1:41" s="8" customFormat="1" ht="36" customHeight="1">
      <c r="A177" s="26"/>
      <c r="B177" s="55" t="s">
        <v>164</v>
      </c>
      <c r="C177" s="149"/>
      <c r="D177" s="150" t="s">
        <v>2</v>
      </c>
      <c r="E177" s="103">
        <f t="shared" si="31"/>
        <v>0</v>
      </c>
      <c r="F177" s="116">
        <f>SUM(F178:F179)</f>
        <v>0</v>
      </c>
      <c r="G177" s="116">
        <f>SUM(G178:G179)</f>
        <v>0</v>
      </c>
      <c r="H177" s="240">
        <f t="shared" si="32"/>
        <v>398953</v>
      </c>
      <c r="I177" s="116">
        <f>SUM(I178:I179)</f>
        <v>398953</v>
      </c>
      <c r="J177" s="116">
        <f>SUM(J178:J179)</f>
        <v>0</v>
      </c>
      <c r="K177" s="240">
        <f t="shared" si="33"/>
        <v>399395.9</v>
      </c>
      <c r="L177" s="116">
        <f>SUM(L178:L179)</f>
        <v>399395.9</v>
      </c>
      <c r="M177" s="116">
        <f>SUM(M178:M179)</f>
        <v>0</v>
      </c>
      <c r="N177" s="194">
        <f t="shared" si="34"/>
        <v>1.0011101558328928</v>
      </c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</row>
    <row r="178" spans="1:41" s="13" customFormat="1" ht="34.5" customHeight="1">
      <c r="A178" s="76"/>
      <c r="B178" s="57"/>
      <c r="C178" s="16" t="s">
        <v>73</v>
      </c>
      <c r="D178" s="23" t="s">
        <v>112</v>
      </c>
      <c r="E178" s="151">
        <f t="shared" si="31"/>
        <v>0</v>
      </c>
      <c r="F178" s="152"/>
      <c r="G178" s="152"/>
      <c r="H178" s="219">
        <f t="shared" si="32"/>
        <v>0</v>
      </c>
      <c r="I178" s="152"/>
      <c r="J178" s="152"/>
      <c r="K178" s="219">
        <f t="shared" si="33"/>
        <v>442.9</v>
      </c>
      <c r="L178" s="152">
        <v>442.9</v>
      </c>
      <c r="M178" s="152"/>
      <c r="N178" s="109" t="s">
        <v>196</v>
      </c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</row>
    <row r="179" spans="1:41" s="13" customFormat="1" ht="68.25" customHeight="1" thickBot="1">
      <c r="A179" s="77"/>
      <c r="B179" s="97"/>
      <c r="C179" s="30" t="s">
        <v>78</v>
      </c>
      <c r="D179" s="25" t="s">
        <v>184</v>
      </c>
      <c r="E179" s="153">
        <f t="shared" si="31"/>
        <v>0</v>
      </c>
      <c r="F179" s="107"/>
      <c r="G179" s="107"/>
      <c r="H179" s="244">
        <f t="shared" si="32"/>
        <v>398953</v>
      </c>
      <c r="I179" s="107">
        <v>398953</v>
      </c>
      <c r="J179" s="107"/>
      <c r="K179" s="243">
        <f t="shared" si="33"/>
        <v>398953</v>
      </c>
      <c r="L179" s="107">
        <v>398953</v>
      </c>
      <c r="M179" s="107"/>
      <c r="N179" s="201">
        <f t="shared" si="34"/>
        <v>1</v>
      </c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</row>
    <row r="180" spans="1:41" s="8" customFormat="1" ht="42" customHeight="1" thickBot="1">
      <c r="A180" s="73" t="s">
        <v>165</v>
      </c>
      <c r="B180" s="78"/>
      <c r="C180" s="141"/>
      <c r="D180" s="130" t="s">
        <v>167</v>
      </c>
      <c r="E180" s="142">
        <f t="shared" si="31"/>
        <v>0</v>
      </c>
      <c r="F180" s="143">
        <f>F181+F183</f>
        <v>0</v>
      </c>
      <c r="G180" s="143">
        <f>G181+G183</f>
        <v>0</v>
      </c>
      <c r="H180" s="229">
        <f t="shared" si="32"/>
        <v>177462</v>
      </c>
      <c r="I180" s="143">
        <f>I181+I183</f>
        <v>177462</v>
      </c>
      <c r="J180" s="143">
        <f>J181+J183</f>
        <v>0</v>
      </c>
      <c r="K180" s="229">
        <f t="shared" si="33"/>
        <v>178284</v>
      </c>
      <c r="L180" s="143">
        <f>L181+L183</f>
        <v>178284</v>
      </c>
      <c r="M180" s="143">
        <f>M181+M183</f>
        <v>0</v>
      </c>
      <c r="N180" s="202">
        <f t="shared" si="34"/>
        <v>1.0046319775501233</v>
      </c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</row>
    <row r="181" spans="1:41" s="8" customFormat="1" ht="46.5" customHeight="1">
      <c r="A181" s="26"/>
      <c r="B181" s="51" t="s">
        <v>166</v>
      </c>
      <c r="C181" s="31"/>
      <c r="D181" s="29" t="s">
        <v>169</v>
      </c>
      <c r="E181" s="103">
        <f t="shared" si="31"/>
        <v>0</v>
      </c>
      <c r="F181" s="102">
        <f>F182</f>
        <v>0</v>
      </c>
      <c r="G181" s="102">
        <f>G182</f>
        <v>0</v>
      </c>
      <c r="H181" s="240">
        <f t="shared" si="32"/>
        <v>0</v>
      </c>
      <c r="I181" s="102">
        <f>I182</f>
        <v>0</v>
      </c>
      <c r="J181" s="102">
        <f>J182</f>
        <v>0</v>
      </c>
      <c r="K181" s="240">
        <f t="shared" si="33"/>
        <v>822</v>
      </c>
      <c r="L181" s="102">
        <f>L182</f>
        <v>822</v>
      </c>
      <c r="M181" s="102">
        <f>M182</f>
        <v>0</v>
      </c>
      <c r="N181" s="109" t="s">
        <v>196</v>
      </c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</row>
    <row r="182" spans="1:41" s="13" customFormat="1" ht="102" customHeight="1">
      <c r="A182" s="26"/>
      <c r="B182" s="88"/>
      <c r="C182" s="209" t="s">
        <v>154</v>
      </c>
      <c r="D182" s="132" t="s">
        <v>168</v>
      </c>
      <c r="E182" s="161">
        <f t="shared" si="31"/>
        <v>0</v>
      </c>
      <c r="F182" s="118"/>
      <c r="G182" s="118"/>
      <c r="H182" s="241">
        <f t="shared" si="32"/>
        <v>0</v>
      </c>
      <c r="I182" s="118"/>
      <c r="J182" s="104"/>
      <c r="K182" s="219">
        <f t="shared" si="33"/>
        <v>822</v>
      </c>
      <c r="L182" s="104">
        <v>822</v>
      </c>
      <c r="M182" s="104"/>
      <c r="N182" s="125" t="s">
        <v>196</v>
      </c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</row>
    <row r="183" spans="1:41" s="8" customFormat="1" ht="33.75" customHeight="1">
      <c r="A183" s="26"/>
      <c r="B183" s="55" t="s">
        <v>179</v>
      </c>
      <c r="C183" s="34"/>
      <c r="D183" s="24" t="s">
        <v>2</v>
      </c>
      <c r="E183" s="154">
        <f t="shared" si="31"/>
        <v>0</v>
      </c>
      <c r="F183" s="116">
        <f>SUM(F184:F185)</f>
        <v>0</v>
      </c>
      <c r="G183" s="116">
        <f>SUM(G184:G185)</f>
        <v>0</v>
      </c>
      <c r="H183" s="249">
        <f aca="true" t="shared" si="35" ref="H183:H210">SUM(I183:J183)</f>
        <v>177462</v>
      </c>
      <c r="I183" s="116">
        <f>SUM(I184:I185)</f>
        <v>177462</v>
      </c>
      <c r="J183" s="116">
        <f>SUM(J184:J185)</f>
        <v>0</v>
      </c>
      <c r="K183" s="249">
        <f t="shared" si="33"/>
        <v>177462</v>
      </c>
      <c r="L183" s="116">
        <f>SUM(L184:L185)</f>
        <v>177462</v>
      </c>
      <c r="M183" s="116">
        <f>SUM(M184:M185)</f>
        <v>0</v>
      </c>
      <c r="N183" s="197">
        <f>K183/H183</f>
        <v>1</v>
      </c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</row>
    <row r="184" spans="1:41" s="13" customFormat="1" ht="80.25" customHeight="1">
      <c r="A184" s="76"/>
      <c r="B184" s="57"/>
      <c r="C184" s="10" t="s">
        <v>180</v>
      </c>
      <c r="D184" s="11" t="s">
        <v>182</v>
      </c>
      <c r="E184" s="151">
        <f t="shared" si="31"/>
        <v>0</v>
      </c>
      <c r="F184" s="104"/>
      <c r="G184" s="104"/>
      <c r="H184" s="219">
        <f t="shared" si="35"/>
        <v>167595.11</v>
      </c>
      <c r="I184" s="104">
        <v>167595.11</v>
      </c>
      <c r="J184" s="104"/>
      <c r="K184" s="219">
        <f t="shared" si="33"/>
        <v>167595.11</v>
      </c>
      <c r="L184" s="104">
        <v>167595.11</v>
      </c>
      <c r="M184" s="104"/>
      <c r="N184" s="198">
        <f>K184/H184</f>
        <v>1</v>
      </c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</row>
    <row r="185" spans="1:41" s="13" customFormat="1" ht="81.75" customHeight="1" thickBot="1">
      <c r="A185" s="77"/>
      <c r="B185" s="97"/>
      <c r="C185" s="126" t="s">
        <v>181</v>
      </c>
      <c r="D185" s="155" t="s">
        <v>182</v>
      </c>
      <c r="E185" s="156">
        <f t="shared" si="31"/>
        <v>0</v>
      </c>
      <c r="F185" s="107"/>
      <c r="G185" s="107"/>
      <c r="H185" s="244">
        <f t="shared" si="35"/>
        <v>9866.89</v>
      </c>
      <c r="I185" s="107">
        <v>9866.89</v>
      </c>
      <c r="J185" s="107"/>
      <c r="K185" s="244">
        <f t="shared" si="33"/>
        <v>9866.89</v>
      </c>
      <c r="L185" s="107">
        <v>9866.89</v>
      </c>
      <c r="M185" s="107"/>
      <c r="N185" s="204">
        <f>K185/H185</f>
        <v>1</v>
      </c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</row>
    <row r="186" spans="1:41" s="8" customFormat="1" ht="42" customHeight="1" thickBot="1">
      <c r="A186" s="73" t="s">
        <v>188</v>
      </c>
      <c r="B186" s="78"/>
      <c r="C186" s="141"/>
      <c r="D186" s="130" t="s">
        <v>190</v>
      </c>
      <c r="E186" s="99">
        <f t="shared" si="31"/>
        <v>0</v>
      </c>
      <c r="F186" s="143">
        <f>F187</f>
        <v>0</v>
      </c>
      <c r="G186" s="143">
        <f>G187</f>
        <v>0</v>
      </c>
      <c r="H186" s="229">
        <f t="shared" si="35"/>
        <v>311556</v>
      </c>
      <c r="I186" s="143">
        <f>I187</f>
        <v>311556</v>
      </c>
      <c r="J186" s="143">
        <f>J187</f>
        <v>0</v>
      </c>
      <c r="K186" s="229">
        <f t="shared" si="33"/>
        <v>247899.43000000002</v>
      </c>
      <c r="L186" s="143">
        <f>L187</f>
        <v>247899.43000000002</v>
      </c>
      <c r="M186" s="143">
        <f>M187</f>
        <v>0</v>
      </c>
      <c r="N186" s="199">
        <f>K186/H186</f>
        <v>0.7956817714953331</v>
      </c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</row>
    <row r="187" spans="1:41" s="8" customFormat="1" ht="30.75" customHeight="1">
      <c r="A187" s="26"/>
      <c r="B187" s="63" t="s">
        <v>189</v>
      </c>
      <c r="C187" s="31"/>
      <c r="D187" s="29" t="s">
        <v>191</v>
      </c>
      <c r="E187" s="103">
        <f t="shared" si="31"/>
        <v>0</v>
      </c>
      <c r="F187" s="102">
        <f>SUM(F188:F190)</f>
        <v>0</v>
      </c>
      <c r="G187" s="102">
        <f>SUM(G188:G190)</f>
        <v>0</v>
      </c>
      <c r="H187" s="245">
        <f t="shared" si="35"/>
        <v>311556</v>
      </c>
      <c r="I187" s="102">
        <f>SUM(I188:I190)</f>
        <v>311556</v>
      </c>
      <c r="J187" s="102">
        <f>SUM(J188:J190)</f>
        <v>0</v>
      </c>
      <c r="K187" s="245">
        <f t="shared" si="33"/>
        <v>247899.43000000002</v>
      </c>
      <c r="L187" s="102">
        <f>SUM(L188:L190)</f>
        <v>247899.43000000002</v>
      </c>
      <c r="M187" s="102">
        <f>SUM(M188:M190)</f>
        <v>0</v>
      </c>
      <c r="N187" s="203">
        <f>K187/H187</f>
        <v>0.7956817714953331</v>
      </c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</row>
    <row r="188" spans="1:41" s="8" customFormat="1" ht="30.75" customHeight="1">
      <c r="A188" s="76"/>
      <c r="B188" s="55"/>
      <c r="C188" s="44" t="s">
        <v>70</v>
      </c>
      <c r="D188" s="23" t="s">
        <v>111</v>
      </c>
      <c r="E188" s="105">
        <f t="shared" si="31"/>
        <v>0</v>
      </c>
      <c r="F188" s="116"/>
      <c r="G188" s="116"/>
      <c r="H188" s="223">
        <f t="shared" si="35"/>
        <v>0</v>
      </c>
      <c r="I188" s="116"/>
      <c r="J188" s="116"/>
      <c r="K188" s="223">
        <f t="shared" si="33"/>
        <v>7.29</v>
      </c>
      <c r="L188" s="104">
        <v>7.29</v>
      </c>
      <c r="M188" s="116"/>
      <c r="N188" s="109" t="s">
        <v>196</v>
      </c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</row>
    <row r="189" spans="1:41" s="8" customFormat="1" ht="30.75" customHeight="1">
      <c r="A189" s="76"/>
      <c r="B189" s="54"/>
      <c r="C189" s="16" t="s">
        <v>73</v>
      </c>
      <c r="D189" s="23" t="s">
        <v>112</v>
      </c>
      <c r="E189" s="105">
        <f t="shared" si="31"/>
        <v>0</v>
      </c>
      <c r="F189" s="116"/>
      <c r="G189" s="116"/>
      <c r="H189" s="223">
        <f t="shared" si="35"/>
        <v>0</v>
      </c>
      <c r="I189" s="116"/>
      <c r="J189" s="116"/>
      <c r="K189" s="223">
        <f t="shared" si="33"/>
        <v>62</v>
      </c>
      <c r="L189" s="104">
        <v>62</v>
      </c>
      <c r="M189" s="116"/>
      <c r="N189" s="105" t="s">
        <v>196</v>
      </c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</row>
    <row r="190" spans="1:41" s="13" customFormat="1" ht="66.75" customHeight="1" thickBot="1">
      <c r="A190" s="77"/>
      <c r="B190" s="97"/>
      <c r="C190" s="9" t="s">
        <v>78</v>
      </c>
      <c r="D190" s="25" t="s">
        <v>184</v>
      </c>
      <c r="E190" s="129">
        <f t="shared" si="31"/>
        <v>0</v>
      </c>
      <c r="F190" s="106"/>
      <c r="G190" s="106"/>
      <c r="H190" s="246">
        <f t="shared" si="35"/>
        <v>311556</v>
      </c>
      <c r="I190" s="106">
        <v>311556</v>
      </c>
      <c r="J190" s="106"/>
      <c r="K190" s="246">
        <f t="shared" si="33"/>
        <v>247830.14</v>
      </c>
      <c r="L190" s="106">
        <v>247830.14</v>
      </c>
      <c r="M190" s="121"/>
      <c r="N190" s="204">
        <f aca="true" t="shared" si="36" ref="N190:N196">K190/H190</f>
        <v>0.7954593716699406</v>
      </c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</row>
    <row r="191" spans="1:41" s="8" customFormat="1" ht="33" customHeight="1" thickBot="1">
      <c r="A191" s="73" t="s">
        <v>192</v>
      </c>
      <c r="B191" s="78"/>
      <c r="C191" s="141"/>
      <c r="D191" s="130" t="s">
        <v>193</v>
      </c>
      <c r="E191" s="142">
        <f t="shared" si="31"/>
        <v>0</v>
      </c>
      <c r="F191" s="143">
        <f>F192</f>
        <v>0</v>
      </c>
      <c r="G191" s="143">
        <f>G192</f>
        <v>0</v>
      </c>
      <c r="H191" s="229">
        <f t="shared" si="35"/>
        <v>260571.95</v>
      </c>
      <c r="I191" s="143">
        <f>I192</f>
        <v>260571.95</v>
      </c>
      <c r="J191" s="143">
        <f>J192</f>
        <v>0</v>
      </c>
      <c r="K191" s="229">
        <f t="shared" si="33"/>
        <v>260571.95</v>
      </c>
      <c r="L191" s="143">
        <f>L192</f>
        <v>260571.95</v>
      </c>
      <c r="M191" s="143">
        <f>M192</f>
        <v>0</v>
      </c>
      <c r="N191" s="202">
        <f t="shared" si="36"/>
        <v>1</v>
      </c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</row>
    <row r="192" spans="1:41" s="8" customFormat="1" ht="60" customHeight="1">
      <c r="A192" s="26"/>
      <c r="B192" s="50" t="s">
        <v>194</v>
      </c>
      <c r="C192" s="140"/>
      <c r="D192" s="29" t="s">
        <v>195</v>
      </c>
      <c r="E192" s="103">
        <f t="shared" si="31"/>
        <v>0</v>
      </c>
      <c r="F192" s="102">
        <f>F193</f>
        <v>0</v>
      </c>
      <c r="G192" s="102">
        <f>G193</f>
        <v>0</v>
      </c>
      <c r="H192" s="240">
        <f t="shared" si="35"/>
        <v>260571.95</v>
      </c>
      <c r="I192" s="102">
        <f>I193</f>
        <v>260571.95</v>
      </c>
      <c r="J192" s="102">
        <f>J193</f>
        <v>0</v>
      </c>
      <c r="K192" s="240">
        <f t="shared" si="33"/>
        <v>260571.95</v>
      </c>
      <c r="L192" s="102">
        <f>L193</f>
        <v>260571.95</v>
      </c>
      <c r="M192" s="102">
        <f>M193</f>
        <v>0</v>
      </c>
      <c r="N192" s="194">
        <f t="shared" si="36"/>
        <v>1</v>
      </c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</row>
    <row r="193" spans="1:41" s="13" customFormat="1" ht="36" customHeight="1" thickBot="1">
      <c r="A193" s="78"/>
      <c r="B193" s="60"/>
      <c r="C193" s="9" t="s">
        <v>66</v>
      </c>
      <c r="D193" s="25" t="s">
        <v>116</v>
      </c>
      <c r="E193" s="156">
        <f t="shared" si="31"/>
        <v>0</v>
      </c>
      <c r="F193" s="106"/>
      <c r="G193" s="106"/>
      <c r="H193" s="244">
        <f t="shared" si="35"/>
        <v>260571.95</v>
      </c>
      <c r="I193" s="106">
        <v>260571.95</v>
      </c>
      <c r="J193" s="106"/>
      <c r="K193" s="244">
        <f t="shared" si="33"/>
        <v>260571.95</v>
      </c>
      <c r="L193" s="106">
        <v>260571.95</v>
      </c>
      <c r="M193" s="106"/>
      <c r="N193" s="201">
        <f t="shared" si="36"/>
        <v>1</v>
      </c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</row>
    <row r="194" spans="1:41" s="8" customFormat="1" ht="42" customHeight="1" thickBot="1">
      <c r="A194" s="78" t="s">
        <v>80</v>
      </c>
      <c r="B194" s="78"/>
      <c r="C194" s="141"/>
      <c r="D194" s="130" t="s">
        <v>12</v>
      </c>
      <c r="E194" s="142">
        <f t="shared" si="31"/>
        <v>49240</v>
      </c>
      <c r="F194" s="143">
        <f>F195+F198+F200</f>
        <v>49240</v>
      </c>
      <c r="G194" s="143">
        <f>G195+G198+G200</f>
        <v>0</v>
      </c>
      <c r="H194" s="229">
        <f t="shared" si="35"/>
        <v>5521135</v>
      </c>
      <c r="I194" s="143">
        <f>I195+I198+I200</f>
        <v>49240</v>
      </c>
      <c r="J194" s="143">
        <f>J195+J198+J200</f>
        <v>5471895</v>
      </c>
      <c r="K194" s="229">
        <f t="shared" si="33"/>
        <v>4844313.369999999</v>
      </c>
      <c r="L194" s="143">
        <f>L195+L198+L200</f>
        <v>45788.02</v>
      </c>
      <c r="M194" s="143">
        <f>M195+M198+M200</f>
        <v>4798525.35</v>
      </c>
      <c r="N194" s="202">
        <f t="shared" si="36"/>
        <v>0.877412591794984</v>
      </c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</row>
    <row r="195" spans="1:41" s="8" customFormat="1" ht="39" customHeight="1">
      <c r="A195" s="276"/>
      <c r="B195" s="62" t="s">
        <v>46</v>
      </c>
      <c r="C195" s="6"/>
      <c r="D195" s="7" t="s">
        <v>47</v>
      </c>
      <c r="E195" s="158">
        <f t="shared" si="31"/>
        <v>25000</v>
      </c>
      <c r="F195" s="116">
        <f>SUM(F196:F197)</f>
        <v>25000</v>
      </c>
      <c r="G195" s="116">
        <f>SUM(G196:G197)</f>
        <v>0</v>
      </c>
      <c r="H195" s="247">
        <f t="shared" si="35"/>
        <v>5496895</v>
      </c>
      <c r="I195" s="116">
        <f>SUM(I196:I197)</f>
        <v>25000</v>
      </c>
      <c r="J195" s="116">
        <f>SUM(J196:J197)</f>
        <v>5471895</v>
      </c>
      <c r="K195" s="247">
        <f t="shared" si="33"/>
        <v>4818118.35</v>
      </c>
      <c r="L195" s="116">
        <f>SUM(L196:L197)</f>
        <v>19593</v>
      </c>
      <c r="M195" s="116">
        <f>SUM(M196:M197)</f>
        <v>4798525.35</v>
      </c>
      <c r="N195" s="194">
        <f t="shared" si="36"/>
        <v>0.8765163515038944</v>
      </c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</row>
    <row r="196" spans="1:41" s="13" customFormat="1" ht="96" customHeight="1">
      <c r="A196" s="299"/>
      <c r="B196" s="87"/>
      <c r="C196" s="12" t="s">
        <v>72</v>
      </c>
      <c r="D196" s="47" t="s">
        <v>110</v>
      </c>
      <c r="E196" s="148">
        <f>SUM(F196:G196)</f>
        <v>25000</v>
      </c>
      <c r="F196" s="135">
        <v>25000</v>
      </c>
      <c r="G196" s="114"/>
      <c r="H196" s="242">
        <f>SUM(I196:J196)</f>
        <v>25000</v>
      </c>
      <c r="I196" s="135">
        <v>25000</v>
      </c>
      <c r="J196" s="114"/>
      <c r="K196" s="242">
        <f>SUM(L196:M196)</f>
        <v>19593</v>
      </c>
      <c r="L196" s="135">
        <v>19593</v>
      </c>
      <c r="M196" s="114"/>
      <c r="N196" s="198">
        <f t="shared" si="36"/>
        <v>0.78372</v>
      </c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</row>
    <row r="197" spans="1:41" s="13" customFormat="1" ht="111.75" customHeight="1">
      <c r="A197" s="299"/>
      <c r="B197" s="192"/>
      <c r="C197" s="12" t="s">
        <v>178</v>
      </c>
      <c r="D197" s="47" t="s">
        <v>236</v>
      </c>
      <c r="E197" s="148">
        <f t="shared" si="31"/>
        <v>0</v>
      </c>
      <c r="F197" s="135"/>
      <c r="G197" s="114"/>
      <c r="H197" s="242">
        <f t="shared" si="35"/>
        <v>5471895</v>
      </c>
      <c r="I197" s="135"/>
      <c r="J197" s="114">
        <v>5471895</v>
      </c>
      <c r="K197" s="242">
        <f t="shared" si="33"/>
        <v>4798525.35</v>
      </c>
      <c r="L197" s="135"/>
      <c r="M197" s="114">
        <v>4798525.35</v>
      </c>
      <c r="N197" s="198">
        <f>K197/H197</f>
        <v>0.8769403195785006</v>
      </c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</row>
    <row r="198" spans="1:41" s="8" customFormat="1" ht="39.75" customHeight="1">
      <c r="A198" s="299"/>
      <c r="B198" s="27" t="s">
        <v>48</v>
      </c>
      <c r="C198" s="34"/>
      <c r="D198" s="7" t="s">
        <v>13</v>
      </c>
      <c r="E198" s="158">
        <f t="shared" si="31"/>
        <v>24240</v>
      </c>
      <c r="F198" s="116">
        <f>F199</f>
        <v>24240</v>
      </c>
      <c r="G198" s="116">
        <f>G199</f>
        <v>0</v>
      </c>
      <c r="H198" s="247">
        <f t="shared" si="35"/>
        <v>24240</v>
      </c>
      <c r="I198" s="116">
        <f>I199</f>
        <v>24240</v>
      </c>
      <c r="J198" s="116">
        <f>J199</f>
        <v>0</v>
      </c>
      <c r="K198" s="247">
        <f t="shared" si="33"/>
        <v>24240</v>
      </c>
      <c r="L198" s="116">
        <f>L199</f>
        <v>24240</v>
      </c>
      <c r="M198" s="116">
        <f>M199</f>
        <v>0</v>
      </c>
      <c r="N198" s="194">
        <f>K198/H198</f>
        <v>1</v>
      </c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</row>
    <row r="199" spans="1:41" s="13" customFormat="1" ht="76.5" customHeight="1">
      <c r="A199" s="299"/>
      <c r="B199" s="67"/>
      <c r="C199" s="16" t="s">
        <v>76</v>
      </c>
      <c r="D199" s="11" t="s">
        <v>182</v>
      </c>
      <c r="E199" s="151">
        <f t="shared" si="31"/>
        <v>24240</v>
      </c>
      <c r="F199" s="104">
        <v>24240</v>
      </c>
      <c r="G199" s="104"/>
      <c r="H199" s="219">
        <f t="shared" si="35"/>
        <v>24240</v>
      </c>
      <c r="I199" s="104">
        <v>24240</v>
      </c>
      <c r="J199" s="104"/>
      <c r="K199" s="219">
        <f t="shared" si="33"/>
        <v>24240</v>
      </c>
      <c r="L199" s="104">
        <v>24240</v>
      </c>
      <c r="M199" s="104"/>
      <c r="N199" s="198">
        <f>K199/H199</f>
        <v>1</v>
      </c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</row>
    <row r="200" spans="1:41" s="8" customFormat="1" ht="32.25" customHeight="1">
      <c r="A200" s="54"/>
      <c r="B200" s="27" t="s">
        <v>237</v>
      </c>
      <c r="C200" s="31"/>
      <c r="D200" s="19" t="s">
        <v>2</v>
      </c>
      <c r="E200" s="158">
        <f>SUM(F200:G200)</f>
        <v>0</v>
      </c>
      <c r="F200" s="102">
        <f>F201</f>
        <v>0</v>
      </c>
      <c r="G200" s="102">
        <f>G201</f>
        <v>0</v>
      </c>
      <c r="H200" s="247">
        <f>SUM(I200:J200)</f>
        <v>0</v>
      </c>
      <c r="I200" s="102">
        <f>I201</f>
        <v>0</v>
      </c>
      <c r="J200" s="102">
        <f>J201</f>
        <v>0</v>
      </c>
      <c r="K200" s="247">
        <f>SUM(L200:M200)</f>
        <v>1955.02</v>
      </c>
      <c r="L200" s="102">
        <f>L201</f>
        <v>1955.02</v>
      </c>
      <c r="M200" s="102">
        <f>M201</f>
        <v>0</v>
      </c>
      <c r="N200" s="103" t="s">
        <v>196</v>
      </c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</row>
    <row r="201" spans="1:41" s="13" customFormat="1" ht="30.75" customHeight="1" thickBot="1">
      <c r="A201" s="5"/>
      <c r="B201" s="60"/>
      <c r="C201" s="9" t="s">
        <v>73</v>
      </c>
      <c r="D201" s="22" t="s">
        <v>112</v>
      </c>
      <c r="E201" s="156">
        <f>SUM(F201:G201)</f>
        <v>0</v>
      </c>
      <c r="F201" s="121"/>
      <c r="G201" s="121"/>
      <c r="H201" s="244">
        <f>SUM(I201:J201)</f>
        <v>0</v>
      </c>
      <c r="I201" s="121"/>
      <c r="J201" s="121"/>
      <c r="K201" s="244">
        <f>SUM(L201:M201)</f>
        <v>1955.02</v>
      </c>
      <c r="L201" s="121">
        <v>1955.02</v>
      </c>
      <c r="M201" s="121"/>
      <c r="N201" s="108" t="s">
        <v>196</v>
      </c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</row>
    <row r="202" spans="1:41" s="8" customFormat="1" ht="42" customHeight="1" thickBot="1">
      <c r="A202" s="78" t="s">
        <v>81</v>
      </c>
      <c r="B202" s="78"/>
      <c r="C202" s="141"/>
      <c r="D202" s="130" t="s">
        <v>230</v>
      </c>
      <c r="E202" s="142">
        <f t="shared" si="31"/>
        <v>72450</v>
      </c>
      <c r="F202" s="143">
        <f>F203+F209</f>
        <v>72450</v>
      </c>
      <c r="G202" s="143">
        <f>G203+G209</f>
        <v>0</v>
      </c>
      <c r="H202" s="229">
        <f t="shared" si="35"/>
        <v>72450</v>
      </c>
      <c r="I202" s="143">
        <f>I203+I209</f>
        <v>72450</v>
      </c>
      <c r="J202" s="143">
        <f>J203+J209</f>
        <v>0</v>
      </c>
      <c r="K202" s="229">
        <f t="shared" si="33"/>
        <v>54431.990000000005</v>
      </c>
      <c r="L202" s="143">
        <f>L203+L209</f>
        <v>54431.990000000005</v>
      </c>
      <c r="M202" s="143">
        <f>M203+M209</f>
        <v>0</v>
      </c>
      <c r="N202" s="202">
        <f>K202/H202</f>
        <v>0.751304209799862</v>
      </c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</row>
    <row r="203" spans="1:41" s="8" customFormat="1" ht="34.5" customHeight="1">
      <c r="A203" s="299"/>
      <c r="B203" s="53" t="s">
        <v>49</v>
      </c>
      <c r="C203" s="31"/>
      <c r="D203" s="35" t="s">
        <v>5</v>
      </c>
      <c r="E203" s="158">
        <f t="shared" si="31"/>
        <v>72450</v>
      </c>
      <c r="F203" s="102">
        <f>SUM(F204:F208)</f>
        <v>72450</v>
      </c>
      <c r="G203" s="102">
        <f>SUM(G204:G208)</f>
        <v>0</v>
      </c>
      <c r="H203" s="247">
        <f t="shared" si="35"/>
        <v>72450</v>
      </c>
      <c r="I203" s="102">
        <f>SUM(I204:I208)</f>
        <v>72450</v>
      </c>
      <c r="J203" s="102">
        <f>SUM(J204:J208)</f>
        <v>0</v>
      </c>
      <c r="K203" s="247">
        <f t="shared" si="33"/>
        <v>54055.740000000005</v>
      </c>
      <c r="L203" s="102">
        <f>SUM(L204:L208)</f>
        <v>54055.740000000005</v>
      </c>
      <c r="M203" s="102">
        <f>SUM(M204:M208)</f>
        <v>0</v>
      </c>
      <c r="N203" s="194">
        <f>K203/H203</f>
        <v>0.7461109730848862</v>
      </c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</row>
    <row r="204" spans="1:41" s="13" customFormat="1" ht="90">
      <c r="A204" s="299"/>
      <c r="B204" s="277"/>
      <c r="C204" s="20" t="s">
        <v>72</v>
      </c>
      <c r="D204" s="47" t="s">
        <v>110</v>
      </c>
      <c r="E204" s="148">
        <f t="shared" si="31"/>
        <v>30000</v>
      </c>
      <c r="F204" s="135">
        <v>30000</v>
      </c>
      <c r="G204" s="104"/>
      <c r="H204" s="242">
        <f t="shared" si="35"/>
        <v>30000</v>
      </c>
      <c r="I204" s="135">
        <v>30000</v>
      </c>
      <c r="J204" s="104"/>
      <c r="K204" s="242">
        <f t="shared" si="33"/>
        <v>36296.68</v>
      </c>
      <c r="L204" s="135">
        <v>36296.68</v>
      </c>
      <c r="M204" s="104"/>
      <c r="N204" s="198">
        <f>K204/H204</f>
        <v>1.2098893333333334</v>
      </c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</row>
    <row r="205" spans="1:41" s="13" customFormat="1" ht="36" customHeight="1">
      <c r="A205" s="299"/>
      <c r="B205" s="278"/>
      <c r="C205" s="16" t="s">
        <v>74</v>
      </c>
      <c r="D205" s="23" t="s">
        <v>115</v>
      </c>
      <c r="E205" s="148">
        <f t="shared" si="31"/>
        <v>20000</v>
      </c>
      <c r="F205" s="135">
        <v>20000</v>
      </c>
      <c r="G205" s="114"/>
      <c r="H205" s="242">
        <f t="shared" si="35"/>
        <v>20000</v>
      </c>
      <c r="I205" s="135">
        <v>20000</v>
      </c>
      <c r="J205" s="114"/>
      <c r="K205" s="242">
        <f t="shared" si="33"/>
        <v>5193</v>
      </c>
      <c r="L205" s="135">
        <v>5193</v>
      </c>
      <c r="M205" s="114"/>
      <c r="N205" s="198">
        <f>K205/H205</f>
        <v>0.25965</v>
      </c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</row>
    <row r="206" spans="1:41" s="13" customFormat="1" ht="36" customHeight="1">
      <c r="A206" s="299"/>
      <c r="B206" s="278"/>
      <c r="C206" s="20" t="s">
        <v>70</v>
      </c>
      <c r="D206" s="23" t="s">
        <v>111</v>
      </c>
      <c r="E206" s="148">
        <f t="shared" si="31"/>
        <v>0</v>
      </c>
      <c r="F206" s="114"/>
      <c r="G206" s="114"/>
      <c r="H206" s="242">
        <f t="shared" si="35"/>
        <v>0</v>
      </c>
      <c r="I206" s="114"/>
      <c r="J206" s="114"/>
      <c r="K206" s="242">
        <f t="shared" si="33"/>
        <v>321.9</v>
      </c>
      <c r="L206" s="114">
        <v>321.9</v>
      </c>
      <c r="M206" s="114"/>
      <c r="N206" s="109" t="s">
        <v>196</v>
      </c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</row>
    <row r="207" spans="1:41" s="13" customFormat="1" ht="36" customHeight="1">
      <c r="A207" s="299"/>
      <c r="B207" s="278"/>
      <c r="C207" s="159" t="s">
        <v>148</v>
      </c>
      <c r="D207" s="160" t="s">
        <v>149</v>
      </c>
      <c r="E207" s="148">
        <f t="shared" si="31"/>
        <v>0</v>
      </c>
      <c r="F207" s="114"/>
      <c r="G207" s="114"/>
      <c r="H207" s="242">
        <f t="shared" si="35"/>
        <v>0</v>
      </c>
      <c r="I207" s="114"/>
      <c r="J207" s="114"/>
      <c r="K207" s="242">
        <f t="shared" si="33"/>
        <v>500</v>
      </c>
      <c r="L207" s="114">
        <v>500</v>
      </c>
      <c r="M207" s="114"/>
      <c r="N207" s="105" t="s">
        <v>196</v>
      </c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</row>
    <row r="208" spans="1:41" s="13" customFormat="1" ht="39" customHeight="1">
      <c r="A208" s="299"/>
      <c r="B208" s="278"/>
      <c r="C208" s="131" t="s">
        <v>73</v>
      </c>
      <c r="D208" s="117" t="s">
        <v>112</v>
      </c>
      <c r="E208" s="161">
        <f t="shared" si="31"/>
        <v>22450</v>
      </c>
      <c r="F208" s="139">
        <v>22450</v>
      </c>
      <c r="G208" s="124"/>
      <c r="H208" s="248">
        <f t="shared" si="35"/>
        <v>22450</v>
      </c>
      <c r="I208" s="139">
        <v>22450</v>
      </c>
      <c r="J208" s="124"/>
      <c r="K208" s="248">
        <f t="shared" si="33"/>
        <v>11744.16</v>
      </c>
      <c r="L208" s="139">
        <v>11744.16</v>
      </c>
      <c r="M208" s="124"/>
      <c r="N208" s="198">
        <f>K208/H208</f>
        <v>0.5231251670378619</v>
      </c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</row>
    <row r="209" spans="1:41" s="8" customFormat="1" ht="32.25" customHeight="1">
      <c r="A209" s="162"/>
      <c r="B209" s="95" t="s">
        <v>170</v>
      </c>
      <c r="C209" s="34"/>
      <c r="D209" s="7" t="s">
        <v>231</v>
      </c>
      <c r="E209" s="154">
        <f t="shared" si="31"/>
        <v>0</v>
      </c>
      <c r="F209" s="116">
        <f>F210</f>
        <v>0</v>
      </c>
      <c r="G209" s="116">
        <f>G210</f>
        <v>0</v>
      </c>
      <c r="H209" s="249">
        <f t="shared" si="35"/>
        <v>0</v>
      </c>
      <c r="I209" s="116">
        <f>I210</f>
        <v>0</v>
      </c>
      <c r="J209" s="116">
        <f>J210</f>
        <v>0</v>
      </c>
      <c r="K209" s="249">
        <f t="shared" si="33"/>
        <v>376.25</v>
      </c>
      <c r="L209" s="116">
        <f>L210</f>
        <v>376.25</v>
      </c>
      <c r="M209" s="116">
        <f>M210</f>
        <v>0</v>
      </c>
      <c r="N209" s="154" t="s">
        <v>196</v>
      </c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</row>
    <row r="210" spans="1:41" s="13" customFormat="1" ht="111" customHeight="1" thickBot="1">
      <c r="A210" s="163"/>
      <c r="B210" s="96"/>
      <c r="C210" s="126" t="s">
        <v>154</v>
      </c>
      <c r="D210" s="25" t="s">
        <v>168</v>
      </c>
      <c r="E210" s="153">
        <f t="shared" si="31"/>
        <v>0</v>
      </c>
      <c r="F210" s="164"/>
      <c r="G210" s="106"/>
      <c r="H210" s="243">
        <f t="shared" si="35"/>
        <v>0</v>
      </c>
      <c r="I210" s="164"/>
      <c r="J210" s="106"/>
      <c r="K210" s="243">
        <f t="shared" si="33"/>
        <v>376.25</v>
      </c>
      <c r="L210" s="164">
        <v>376.25</v>
      </c>
      <c r="M210" s="106"/>
      <c r="N210" s="108" t="s">
        <v>196</v>
      </c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</row>
    <row r="211" spans="1:41" s="8" customFormat="1" ht="40.5" customHeight="1" thickBot="1">
      <c r="A211" s="304" t="s">
        <v>98</v>
      </c>
      <c r="B211" s="305"/>
      <c r="C211" s="305"/>
      <c r="D211" s="306"/>
      <c r="E211" s="165">
        <f>E202+E194+E191+E186+E180+E154+E149+E108+E98+E68+E60+E53+E37+E30+E16+E11+E6</f>
        <v>46285228</v>
      </c>
      <c r="F211" s="165">
        <f>F202+F194+F191+F186+F180+F154+F149+F108+F98+F68+F60+F53+F37+F30+F16+F11+F6</f>
        <v>39813228</v>
      </c>
      <c r="G211" s="165">
        <f>G202+G194+G191+G186+G180+G154+G149+G108+G98+G68+G60+G53+G37+G30+G16+G11+G6</f>
        <v>6472000</v>
      </c>
      <c r="H211" s="250">
        <f>H6+H11+H16+H30+H37+H53+H60+H68+H98+H108+H149+H154+H180+H186+H191+H194+H202</f>
        <v>52065752.88</v>
      </c>
      <c r="I211" s="165">
        <f>I6+I11+I16+I30+I37+I53+I60+I68+I98+I108+I149+I154+I180+I186+I191+I194+I202</f>
        <v>42918796.88</v>
      </c>
      <c r="J211" s="165">
        <f>J6+J11+J16+J30+J37+J53+J60+J68+J98+J108+J149+J154+J180+J186+J191+J194+J202</f>
        <v>9146956</v>
      </c>
      <c r="K211" s="250">
        <f>K202+K194+K191+K186+K180+K154+K149+K108+K98+K68+K60+K53+K37+K30+K16+K11+K6</f>
        <v>50349155.61</v>
      </c>
      <c r="L211" s="165">
        <f>L202+L194+L191+L186+L180+L154+L149+L108+L98+L68+L60+L53+L37+L30+L16+L11+L6</f>
        <v>43414099.21</v>
      </c>
      <c r="M211" s="165">
        <f>M202+M194+M191+M186+M180+M154+M149+M108+M98+M68+M60+M53+M37+M30+M16+M11+M6</f>
        <v>6935056.4</v>
      </c>
      <c r="N211" s="202">
        <f>K211/H211</f>
        <v>0.9670302036358452</v>
      </c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</row>
    <row r="212" spans="1:41" s="13" customFormat="1" ht="27.75" customHeight="1">
      <c r="A212" s="265"/>
      <c r="B212" s="266"/>
      <c r="C212" s="266"/>
      <c r="D212" s="169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</row>
    <row r="213" spans="1:41" s="13" customFormat="1" ht="18">
      <c r="A213" s="263"/>
      <c r="B213" s="70"/>
      <c r="C213" s="37"/>
      <c r="D213" s="168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</row>
    <row r="214" spans="1:41" s="13" customFormat="1" ht="18">
      <c r="A214" s="264"/>
      <c r="B214" s="70"/>
      <c r="C214" s="37"/>
      <c r="D214" s="171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</row>
    <row r="215" spans="1:41" s="13" customFormat="1" ht="18">
      <c r="A215" s="264"/>
      <c r="B215" s="70"/>
      <c r="C215" s="37"/>
      <c r="D215" s="3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</row>
    <row r="216" spans="1:41" s="13" customFormat="1" ht="18">
      <c r="A216" s="74"/>
      <c r="B216" s="69"/>
      <c r="C216" s="37"/>
      <c r="D216" s="4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</row>
    <row r="217" spans="1:41" s="13" customFormat="1" ht="18">
      <c r="A217" s="74"/>
      <c r="B217" s="69"/>
      <c r="C217" s="37"/>
      <c r="D217" s="4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</row>
    <row r="218" spans="1:41" s="13" customFormat="1" ht="18">
      <c r="A218" s="74"/>
      <c r="B218" s="69"/>
      <c r="C218" s="37"/>
      <c r="D218" s="4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</row>
    <row r="219" spans="1:41" s="13" customFormat="1" ht="18">
      <c r="A219" s="74"/>
      <c r="B219" s="69"/>
      <c r="C219" s="37"/>
      <c r="D219" s="4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</row>
    <row r="220" spans="1:41" s="13" customFormat="1" ht="18">
      <c r="A220" s="74"/>
      <c r="B220" s="69"/>
      <c r="C220" s="37"/>
      <c r="D220" s="4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</row>
    <row r="221" spans="1:41" s="13" customFormat="1" ht="18">
      <c r="A221" s="74"/>
      <c r="B221" s="69"/>
      <c r="C221" s="37"/>
      <c r="D221" s="4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</row>
    <row r="222" spans="1:41" s="13" customFormat="1" ht="18">
      <c r="A222" s="74"/>
      <c r="B222" s="69"/>
      <c r="C222" s="37"/>
      <c r="D222" s="4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</row>
    <row r="223" spans="1:41" s="13" customFormat="1" ht="18">
      <c r="A223" s="74"/>
      <c r="B223" s="69"/>
      <c r="C223" s="37"/>
      <c r="D223" s="4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</row>
    <row r="224" spans="1:41" s="13" customFormat="1" ht="18">
      <c r="A224" s="74"/>
      <c r="B224" s="69"/>
      <c r="C224" s="37"/>
      <c r="D224" s="4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</row>
    <row r="225" spans="1:41" s="13" customFormat="1" ht="18">
      <c r="A225" s="74"/>
      <c r="B225" s="69"/>
      <c r="C225" s="37"/>
      <c r="D225" s="4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</row>
    <row r="226" spans="1:41" s="13" customFormat="1" ht="18">
      <c r="A226" s="74"/>
      <c r="B226" s="69"/>
      <c r="C226" s="37"/>
      <c r="D226" s="4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</row>
    <row r="227" spans="1:41" s="13" customFormat="1" ht="18">
      <c r="A227" s="74"/>
      <c r="B227" s="69"/>
      <c r="C227" s="37"/>
      <c r="D227" s="4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</row>
    <row r="228" spans="1:41" s="13" customFormat="1" ht="18">
      <c r="A228" s="74"/>
      <c r="B228" s="69"/>
      <c r="C228" s="37"/>
      <c r="D228" s="4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</row>
    <row r="229" spans="1:41" s="13" customFormat="1" ht="18">
      <c r="A229" s="74"/>
      <c r="B229" s="69"/>
      <c r="C229" s="37"/>
      <c r="D229" s="4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</row>
    <row r="230" spans="1:41" s="13" customFormat="1" ht="18">
      <c r="A230" s="74"/>
      <c r="B230" s="69"/>
      <c r="C230" s="37"/>
      <c r="D230" s="4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</row>
    <row r="231" spans="1:41" s="13" customFormat="1" ht="18">
      <c r="A231" s="74"/>
      <c r="B231" s="69"/>
      <c r="C231" s="37"/>
      <c r="D231" s="4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</row>
    <row r="232" spans="1:41" s="13" customFormat="1" ht="18">
      <c r="A232" s="74"/>
      <c r="B232" s="69"/>
      <c r="C232" s="37"/>
      <c r="D232" s="4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</row>
    <row r="233" spans="1:41" s="13" customFormat="1" ht="18">
      <c r="A233" s="74"/>
      <c r="B233" s="69"/>
      <c r="C233" s="37"/>
      <c r="D233" s="4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</row>
    <row r="234" spans="1:41" s="13" customFormat="1" ht="18">
      <c r="A234" s="74"/>
      <c r="B234" s="69"/>
      <c r="C234" s="37"/>
      <c r="D234" s="4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</row>
    <row r="235" spans="5:11" ht="18">
      <c r="E235" s="173"/>
      <c r="F235" s="173"/>
      <c r="G235" s="173"/>
      <c r="H235" s="173"/>
      <c r="K235" s="173"/>
    </row>
    <row r="236" spans="5:11" ht="18">
      <c r="E236" s="173"/>
      <c r="F236" s="173"/>
      <c r="G236" s="173"/>
      <c r="H236" s="173"/>
      <c r="K236" s="173"/>
    </row>
    <row r="237" spans="5:11" ht="18">
      <c r="E237" s="173"/>
      <c r="F237" s="173"/>
      <c r="G237" s="173"/>
      <c r="H237" s="173"/>
      <c r="K237" s="173"/>
    </row>
    <row r="238" spans="5:11" ht="18">
      <c r="E238" s="173"/>
      <c r="F238" s="173"/>
      <c r="G238" s="173"/>
      <c r="H238" s="173"/>
      <c r="K238" s="173"/>
    </row>
    <row r="239" spans="5:11" ht="18">
      <c r="E239" s="173"/>
      <c r="F239" s="173"/>
      <c r="G239" s="173"/>
      <c r="H239" s="173"/>
      <c r="K239" s="173"/>
    </row>
    <row r="240" spans="5:11" ht="18">
      <c r="E240" s="173"/>
      <c r="F240" s="173"/>
      <c r="G240" s="173"/>
      <c r="H240" s="173"/>
      <c r="K240" s="173"/>
    </row>
    <row r="241" spans="5:11" ht="18">
      <c r="E241" s="173"/>
      <c r="F241" s="173"/>
      <c r="G241" s="173"/>
      <c r="H241" s="173"/>
      <c r="K241" s="173"/>
    </row>
    <row r="242" spans="5:11" ht="18">
      <c r="E242" s="173"/>
      <c r="F242" s="173"/>
      <c r="G242" s="173"/>
      <c r="H242" s="173"/>
      <c r="K242" s="173"/>
    </row>
    <row r="243" spans="5:11" ht="18">
      <c r="E243" s="173"/>
      <c r="F243" s="173"/>
      <c r="G243" s="173"/>
      <c r="H243" s="173"/>
      <c r="K243" s="173"/>
    </row>
    <row r="244" spans="5:11" ht="18">
      <c r="E244" s="173"/>
      <c r="F244" s="173"/>
      <c r="G244" s="173"/>
      <c r="H244" s="173"/>
      <c r="K244" s="173"/>
    </row>
    <row r="245" spans="5:11" ht="18">
      <c r="E245" s="173"/>
      <c r="F245" s="173"/>
      <c r="G245" s="173"/>
      <c r="H245" s="173"/>
      <c r="K245" s="173"/>
    </row>
    <row r="246" spans="5:11" ht="18">
      <c r="E246" s="173"/>
      <c r="F246" s="173"/>
      <c r="G246" s="173"/>
      <c r="H246" s="173"/>
      <c r="K246" s="173"/>
    </row>
    <row r="247" spans="5:11" ht="18">
      <c r="E247" s="173"/>
      <c r="F247" s="173"/>
      <c r="G247" s="173"/>
      <c r="H247" s="173"/>
      <c r="K247" s="173"/>
    </row>
    <row r="248" spans="5:11" ht="18">
      <c r="E248" s="173"/>
      <c r="F248" s="173"/>
      <c r="G248" s="173"/>
      <c r="H248" s="173"/>
      <c r="K248" s="173"/>
    </row>
    <row r="249" spans="5:11" ht="18">
      <c r="E249" s="173"/>
      <c r="F249" s="173"/>
      <c r="G249" s="173"/>
      <c r="H249" s="173"/>
      <c r="K249" s="173"/>
    </row>
    <row r="250" spans="5:11" ht="18">
      <c r="E250" s="173"/>
      <c r="F250" s="173"/>
      <c r="G250" s="173"/>
      <c r="H250" s="173"/>
      <c r="K250" s="173"/>
    </row>
    <row r="251" spans="5:11" ht="18">
      <c r="E251" s="173"/>
      <c r="F251" s="173"/>
      <c r="G251" s="173"/>
      <c r="H251" s="173"/>
      <c r="K251" s="173"/>
    </row>
    <row r="252" spans="8:11" ht="18">
      <c r="H252" s="173"/>
      <c r="K252" s="173"/>
    </row>
    <row r="253" spans="8:11" ht="18">
      <c r="H253" s="173"/>
      <c r="K253" s="173"/>
    </row>
    <row r="254" spans="8:11" ht="18">
      <c r="H254" s="173"/>
      <c r="K254" s="173"/>
    </row>
    <row r="255" spans="8:11" ht="18">
      <c r="H255" s="173"/>
      <c r="K255" s="173"/>
    </row>
    <row r="256" spans="8:11" ht="18">
      <c r="H256" s="173"/>
      <c r="K256" s="173"/>
    </row>
    <row r="257" spans="8:11" ht="18">
      <c r="H257" s="173"/>
      <c r="K257" s="173"/>
    </row>
    <row r="258" spans="8:11" ht="18">
      <c r="H258" s="173"/>
      <c r="K258" s="173"/>
    </row>
    <row r="259" spans="8:11" ht="18">
      <c r="H259" s="173"/>
      <c r="K259" s="173"/>
    </row>
    <row r="260" spans="8:11" ht="18">
      <c r="H260" s="173"/>
      <c r="K260" s="173"/>
    </row>
    <row r="261" spans="8:11" ht="18">
      <c r="H261" s="173"/>
      <c r="K261" s="173"/>
    </row>
    <row r="262" spans="8:11" ht="18">
      <c r="H262" s="173"/>
      <c r="K262" s="173"/>
    </row>
    <row r="263" spans="8:11" ht="18">
      <c r="H263" s="173"/>
      <c r="K263" s="173"/>
    </row>
    <row r="264" spans="8:11" ht="18">
      <c r="H264" s="173"/>
      <c r="K264" s="173"/>
    </row>
    <row r="265" spans="8:11" ht="18">
      <c r="H265" s="173"/>
      <c r="K265" s="173"/>
    </row>
    <row r="266" spans="8:11" ht="18">
      <c r="H266" s="173"/>
      <c r="K266" s="173"/>
    </row>
    <row r="267" spans="8:11" ht="18">
      <c r="H267" s="173"/>
      <c r="K267" s="173"/>
    </row>
    <row r="268" spans="8:11" ht="18">
      <c r="H268" s="173"/>
      <c r="K268" s="173"/>
    </row>
    <row r="269" spans="8:11" ht="18">
      <c r="H269" s="173"/>
      <c r="K269" s="173"/>
    </row>
    <row r="270" spans="8:11" ht="18">
      <c r="H270" s="173"/>
      <c r="K270" s="173"/>
    </row>
    <row r="271" spans="8:11" ht="18">
      <c r="H271" s="173"/>
      <c r="K271" s="173"/>
    </row>
    <row r="272" spans="8:11" ht="18">
      <c r="H272" s="173"/>
      <c r="K272" s="173"/>
    </row>
    <row r="273" spans="8:11" ht="18">
      <c r="H273" s="173"/>
      <c r="K273" s="173"/>
    </row>
    <row r="274" spans="8:11" ht="18">
      <c r="H274" s="173"/>
      <c r="K274" s="173"/>
    </row>
    <row r="275" spans="8:11" ht="18">
      <c r="H275" s="173"/>
      <c r="K275" s="173"/>
    </row>
    <row r="276" spans="8:11" ht="18">
      <c r="H276" s="173"/>
      <c r="K276" s="173"/>
    </row>
    <row r="277" spans="8:11" ht="18">
      <c r="H277" s="173"/>
      <c r="K277" s="173"/>
    </row>
    <row r="278" spans="8:11" ht="18">
      <c r="H278" s="173"/>
      <c r="K278" s="173"/>
    </row>
    <row r="279" spans="8:11" ht="18">
      <c r="H279" s="173"/>
      <c r="K279" s="173"/>
    </row>
    <row r="280" spans="8:11" ht="18">
      <c r="H280" s="173"/>
      <c r="K280" s="173"/>
    </row>
    <row r="281" spans="8:11" ht="18">
      <c r="H281" s="173"/>
      <c r="K281" s="173"/>
    </row>
    <row r="282" spans="8:11" ht="18">
      <c r="H282" s="173"/>
      <c r="K282" s="173"/>
    </row>
    <row r="283" spans="8:11" ht="18">
      <c r="H283" s="173"/>
      <c r="K283" s="173"/>
    </row>
    <row r="284" spans="8:11" ht="18">
      <c r="H284" s="173"/>
      <c r="K284" s="173"/>
    </row>
    <row r="285" spans="8:11" ht="18">
      <c r="H285" s="173"/>
      <c r="K285" s="173"/>
    </row>
    <row r="286" spans="8:11" ht="18">
      <c r="H286" s="173"/>
      <c r="K286" s="173"/>
    </row>
    <row r="287" spans="8:11" ht="18">
      <c r="H287" s="173"/>
      <c r="K287" s="173"/>
    </row>
    <row r="288" spans="8:11" ht="18">
      <c r="H288" s="173"/>
      <c r="K288" s="173"/>
    </row>
    <row r="289" spans="8:11" ht="18">
      <c r="H289" s="173"/>
      <c r="K289" s="173"/>
    </row>
    <row r="290" spans="8:11" ht="18">
      <c r="H290" s="173"/>
      <c r="K290" s="173"/>
    </row>
    <row r="291" spans="8:11" ht="18">
      <c r="H291" s="173"/>
      <c r="K291" s="173"/>
    </row>
    <row r="292" spans="8:11" ht="18">
      <c r="H292" s="173"/>
      <c r="K292" s="173"/>
    </row>
    <row r="293" spans="8:11" ht="18">
      <c r="H293" s="173"/>
      <c r="K293" s="173"/>
    </row>
    <row r="294" spans="8:11" ht="18">
      <c r="H294" s="173"/>
      <c r="K294" s="173"/>
    </row>
    <row r="295" spans="8:11" ht="18">
      <c r="H295" s="173"/>
      <c r="K295" s="173"/>
    </row>
    <row r="296" spans="8:11" ht="18">
      <c r="H296" s="173"/>
      <c r="K296" s="173"/>
    </row>
    <row r="297" spans="8:11" ht="18">
      <c r="H297" s="173"/>
      <c r="K297" s="173"/>
    </row>
    <row r="298" spans="8:11" ht="18">
      <c r="H298" s="173"/>
      <c r="K298" s="173"/>
    </row>
    <row r="299" spans="8:11" ht="18">
      <c r="H299" s="173"/>
      <c r="K299" s="173"/>
    </row>
    <row r="300" spans="8:11" ht="18">
      <c r="H300" s="173"/>
      <c r="K300" s="173"/>
    </row>
    <row r="301" spans="8:11" ht="18">
      <c r="H301" s="173"/>
      <c r="K301" s="173"/>
    </row>
    <row r="302" spans="8:11" ht="18">
      <c r="H302" s="173"/>
      <c r="K302" s="173"/>
    </row>
    <row r="303" spans="8:11" ht="18">
      <c r="H303" s="173"/>
      <c r="K303" s="173"/>
    </row>
    <row r="304" spans="8:11" ht="18">
      <c r="H304" s="173"/>
      <c r="K304" s="173"/>
    </row>
    <row r="305" spans="8:11" ht="18">
      <c r="H305" s="173"/>
      <c r="K305" s="173"/>
    </row>
    <row r="306" spans="8:11" ht="18">
      <c r="H306" s="173"/>
      <c r="K306" s="173"/>
    </row>
    <row r="307" spans="8:11" ht="18">
      <c r="H307" s="173"/>
      <c r="K307" s="173"/>
    </row>
    <row r="308" spans="8:11" ht="18">
      <c r="H308" s="173"/>
      <c r="K308" s="173"/>
    </row>
    <row r="309" spans="8:11" ht="18">
      <c r="H309" s="173"/>
      <c r="K309" s="173"/>
    </row>
    <row r="310" spans="8:11" ht="18">
      <c r="H310" s="173"/>
      <c r="K310" s="173"/>
    </row>
    <row r="311" spans="8:11" ht="18">
      <c r="H311" s="173"/>
      <c r="K311" s="173"/>
    </row>
    <row r="312" spans="8:11" ht="18">
      <c r="H312" s="173"/>
      <c r="K312" s="173"/>
    </row>
    <row r="313" spans="8:11" ht="18">
      <c r="H313" s="173"/>
      <c r="K313" s="173"/>
    </row>
    <row r="314" spans="8:11" ht="18">
      <c r="H314" s="173"/>
      <c r="K314" s="173"/>
    </row>
    <row r="315" spans="8:11" ht="18">
      <c r="H315" s="173"/>
      <c r="K315" s="173"/>
    </row>
    <row r="316" spans="8:11" ht="18">
      <c r="H316" s="173"/>
      <c r="K316" s="173"/>
    </row>
    <row r="317" spans="8:11" ht="18">
      <c r="H317" s="173"/>
      <c r="K317" s="173"/>
    </row>
    <row r="318" spans="8:11" ht="18">
      <c r="H318" s="173"/>
      <c r="K318" s="173"/>
    </row>
    <row r="319" spans="8:11" ht="18">
      <c r="H319" s="173"/>
      <c r="K319" s="173"/>
    </row>
    <row r="320" spans="8:11" ht="18">
      <c r="H320" s="173"/>
      <c r="K320" s="173"/>
    </row>
    <row r="321" spans="8:11" ht="18">
      <c r="H321" s="173"/>
      <c r="K321" s="173"/>
    </row>
    <row r="322" spans="8:11" ht="18">
      <c r="H322" s="173"/>
      <c r="K322" s="173"/>
    </row>
    <row r="323" spans="8:11" ht="18">
      <c r="H323" s="173"/>
      <c r="K323" s="173"/>
    </row>
    <row r="324" spans="8:11" ht="18">
      <c r="H324" s="173"/>
      <c r="K324" s="173"/>
    </row>
    <row r="325" spans="8:11" ht="18">
      <c r="H325" s="173"/>
      <c r="K325" s="173"/>
    </row>
    <row r="326" spans="8:11" ht="18">
      <c r="H326" s="173"/>
      <c r="K326" s="173"/>
    </row>
    <row r="327" spans="8:11" ht="18">
      <c r="H327" s="173"/>
      <c r="K327" s="173"/>
    </row>
    <row r="328" spans="8:11" ht="18">
      <c r="H328" s="173"/>
      <c r="K328" s="173"/>
    </row>
    <row r="329" spans="8:11" ht="18">
      <c r="H329" s="173"/>
      <c r="K329" s="173"/>
    </row>
    <row r="330" spans="8:11" ht="18">
      <c r="H330" s="173"/>
      <c r="K330" s="173"/>
    </row>
    <row r="331" spans="8:11" ht="18">
      <c r="H331" s="173"/>
      <c r="K331" s="173"/>
    </row>
    <row r="332" spans="8:11" ht="18">
      <c r="H332" s="173"/>
      <c r="K332" s="173"/>
    </row>
    <row r="333" spans="8:11" ht="18">
      <c r="H333" s="173"/>
      <c r="K333" s="173"/>
    </row>
    <row r="334" spans="8:11" ht="18">
      <c r="H334" s="173"/>
      <c r="K334" s="173"/>
    </row>
    <row r="335" spans="8:11" ht="18">
      <c r="H335" s="173"/>
      <c r="K335" s="173"/>
    </row>
    <row r="336" spans="8:11" ht="18">
      <c r="H336" s="173"/>
      <c r="K336" s="173"/>
    </row>
    <row r="337" spans="8:11" ht="18">
      <c r="H337" s="173"/>
      <c r="K337" s="173"/>
    </row>
    <row r="338" spans="8:11" ht="18">
      <c r="H338" s="173"/>
      <c r="K338" s="173"/>
    </row>
    <row r="339" spans="8:11" ht="18">
      <c r="H339" s="173"/>
      <c r="K339" s="173"/>
    </row>
    <row r="340" spans="8:11" ht="18">
      <c r="H340" s="173"/>
      <c r="K340" s="173"/>
    </row>
    <row r="341" spans="8:11" ht="18">
      <c r="H341" s="173"/>
      <c r="K341" s="173"/>
    </row>
    <row r="342" spans="8:11" ht="18">
      <c r="H342" s="173"/>
      <c r="K342" s="173"/>
    </row>
    <row r="343" spans="8:11" ht="18">
      <c r="H343" s="173"/>
      <c r="K343" s="173"/>
    </row>
    <row r="344" spans="8:11" ht="18">
      <c r="H344" s="173"/>
      <c r="K344" s="173"/>
    </row>
    <row r="345" spans="8:11" ht="18">
      <c r="H345" s="173"/>
      <c r="K345" s="173"/>
    </row>
    <row r="346" spans="8:11" ht="18">
      <c r="H346" s="173"/>
      <c r="K346" s="173"/>
    </row>
    <row r="347" spans="8:11" ht="18">
      <c r="H347" s="173"/>
      <c r="K347" s="173"/>
    </row>
    <row r="348" spans="8:11" ht="18">
      <c r="H348" s="173"/>
      <c r="K348" s="173"/>
    </row>
    <row r="349" spans="8:11" ht="18">
      <c r="H349" s="173"/>
      <c r="K349" s="173"/>
    </row>
    <row r="350" spans="8:11" ht="18">
      <c r="H350" s="173"/>
      <c r="K350" s="173"/>
    </row>
    <row r="351" spans="8:11" ht="18">
      <c r="H351" s="173"/>
      <c r="K351" s="173"/>
    </row>
    <row r="352" spans="8:11" ht="18">
      <c r="H352" s="173"/>
      <c r="K352" s="173"/>
    </row>
    <row r="353" spans="8:11" ht="18">
      <c r="H353" s="173"/>
      <c r="K353" s="173"/>
    </row>
    <row r="354" spans="8:11" ht="18">
      <c r="H354" s="173"/>
      <c r="K354" s="173"/>
    </row>
    <row r="355" spans="8:11" ht="18">
      <c r="H355" s="173"/>
      <c r="K355" s="173"/>
    </row>
    <row r="356" spans="8:11" ht="18">
      <c r="H356" s="173"/>
      <c r="K356" s="173"/>
    </row>
    <row r="357" spans="8:11" ht="18">
      <c r="H357" s="173"/>
      <c r="K357" s="173"/>
    </row>
    <row r="358" spans="8:11" ht="18">
      <c r="H358" s="173"/>
      <c r="K358" s="173"/>
    </row>
    <row r="359" spans="8:11" ht="18">
      <c r="H359" s="173"/>
      <c r="K359" s="173"/>
    </row>
    <row r="360" spans="8:11" ht="18">
      <c r="H360" s="173"/>
      <c r="K360" s="173"/>
    </row>
    <row r="361" spans="8:11" ht="18">
      <c r="H361" s="173"/>
      <c r="K361" s="173"/>
    </row>
    <row r="362" spans="8:11" ht="18">
      <c r="H362" s="173"/>
      <c r="K362" s="173"/>
    </row>
    <row r="363" spans="8:11" ht="18">
      <c r="H363" s="173"/>
      <c r="K363" s="173"/>
    </row>
    <row r="364" spans="8:11" ht="18">
      <c r="H364" s="173"/>
      <c r="K364" s="173"/>
    </row>
    <row r="365" spans="8:11" ht="18">
      <c r="H365" s="173"/>
      <c r="K365" s="173"/>
    </row>
    <row r="366" spans="8:11" ht="18">
      <c r="H366" s="173"/>
      <c r="K366" s="173"/>
    </row>
    <row r="367" spans="8:11" ht="18">
      <c r="H367" s="173"/>
      <c r="K367" s="173"/>
    </row>
    <row r="368" spans="8:11" ht="18">
      <c r="H368" s="173"/>
      <c r="K368" s="173"/>
    </row>
    <row r="369" spans="8:11" ht="18">
      <c r="H369" s="173"/>
      <c r="K369" s="173"/>
    </row>
    <row r="370" spans="8:11" ht="18">
      <c r="H370" s="173"/>
      <c r="K370" s="173"/>
    </row>
    <row r="371" spans="8:11" ht="18">
      <c r="H371" s="173"/>
      <c r="K371" s="173"/>
    </row>
    <row r="372" spans="8:11" ht="18">
      <c r="H372" s="173"/>
      <c r="K372" s="173"/>
    </row>
    <row r="373" spans="8:11" ht="18">
      <c r="H373" s="173"/>
      <c r="K373" s="173"/>
    </row>
    <row r="374" spans="8:11" ht="18">
      <c r="H374" s="173"/>
      <c r="K374" s="173"/>
    </row>
    <row r="375" spans="8:11" ht="18">
      <c r="H375" s="173"/>
      <c r="K375" s="173"/>
    </row>
    <row r="376" spans="8:11" ht="18">
      <c r="H376" s="173"/>
      <c r="K376" s="173"/>
    </row>
    <row r="377" spans="8:11" ht="18">
      <c r="H377" s="173"/>
      <c r="K377" s="173"/>
    </row>
    <row r="378" spans="8:11" ht="18">
      <c r="H378" s="173"/>
      <c r="K378" s="173"/>
    </row>
    <row r="379" spans="8:11" ht="18">
      <c r="H379" s="173"/>
      <c r="K379" s="173"/>
    </row>
    <row r="380" spans="8:11" ht="18">
      <c r="H380" s="173"/>
      <c r="K380" s="173"/>
    </row>
    <row r="381" spans="8:11" ht="18">
      <c r="H381" s="173"/>
      <c r="K381" s="173"/>
    </row>
    <row r="382" spans="8:11" ht="18">
      <c r="H382" s="173"/>
      <c r="K382" s="173"/>
    </row>
    <row r="383" spans="8:11" ht="18">
      <c r="H383" s="173"/>
      <c r="K383" s="173"/>
    </row>
    <row r="384" spans="8:11" ht="18">
      <c r="H384" s="173"/>
      <c r="K384" s="173"/>
    </row>
    <row r="385" spans="8:11" ht="18">
      <c r="H385" s="173"/>
      <c r="K385" s="173"/>
    </row>
    <row r="386" spans="8:11" ht="18">
      <c r="H386" s="173"/>
      <c r="K386" s="173"/>
    </row>
    <row r="387" spans="8:11" ht="18">
      <c r="H387" s="173"/>
      <c r="K387" s="173"/>
    </row>
    <row r="388" spans="8:11" ht="18">
      <c r="H388" s="173"/>
      <c r="K388" s="173"/>
    </row>
    <row r="389" spans="8:11" ht="18">
      <c r="H389" s="173"/>
      <c r="K389" s="173"/>
    </row>
    <row r="390" spans="8:11" ht="18">
      <c r="H390" s="173"/>
      <c r="K390" s="173"/>
    </row>
    <row r="391" spans="8:11" ht="18">
      <c r="H391" s="173"/>
      <c r="K391" s="173"/>
    </row>
    <row r="392" spans="8:11" ht="18">
      <c r="H392" s="173"/>
      <c r="K392" s="173"/>
    </row>
    <row r="393" spans="8:11" ht="18">
      <c r="H393" s="173"/>
      <c r="K393" s="173"/>
    </row>
    <row r="394" spans="8:11" ht="18">
      <c r="H394" s="173"/>
      <c r="K394" s="173"/>
    </row>
    <row r="395" spans="8:11" ht="18">
      <c r="H395" s="173"/>
      <c r="K395" s="173"/>
    </row>
    <row r="396" spans="8:11" ht="18">
      <c r="H396" s="173"/>
      <c r="K396" s="173"/>
    </row>
    <row r="397" spans="8:11" ht="18">
      <c r="H397" s="173"/>
      <c r="K397" s="173"/>
    </row>
    <row r="398" spans="8:11" ht="18">
      <c r="H398" s="173"/>
      <c r="K398" s="173"/>
    </row>
    <row r="399" spans="8:11" ht="18">
      <c r="H399" s="173"/>
      <c r="K399" s="173"/>
    </row>
    <row r="400" spans="8:11" ht="18">
      <c r="H400" s="173"/>
      <c r="K400" s="173"/>
    </row>
    <row r="401" spans="8:11" ht="18">
      <c r="H401" s="173"/>
      <c r="K401" s="173"/>
    </row>
    <row r="402" spans="8:11" ht="18">
      <c r="H402" s="173"/>
      <c r="K402" s="173"/>
    </row>
    <row r="403" spans="8:11" ht="18">
      <c r="H403" s="173"/>
      <c r="K403" s="173"/>
    </row>
    <row r="404" spans="8:11" ht="18">
      <c r="H404" s="173"/>
      <c r="K404" s="173"/>
    </row>
    <row r="405" spans="8:11" ht="18">
      <c r="H405" s="173"/>
      <c r="K405" s="173"/>
    </row>
    <row r="406" spans="8:11" ht="18">
      <c r="H406" s="173"/>
      <c r="K406" s="173"/>
    </row>
    <row r="407" spans="8:11" ht="18">
      <c r="H407" s="173"/>
      <c r="K407" s="173"/>
    </row>
    <row r="408" spans="8:11" ht="18">
      <c r="H408" s="173"/>
      <c r="K408" s="173"/>
    </row>
    <row r="409" spans="8:11" ht="18">
      <c r="H409" s="173"/>
      <c r="K409" s="173"/>
    </row>
    <row r="410" spans="8:11" ht="18">
      <c r="H410" s="173"/>
      <c r="K410" s="173"/>
    </row>
    <row r="411" spans="8:11" ht="18">
      <c r="H411" s="173"/>
      <c r="K411" s="173"/>
    </row>
    <row r="412" spans="8:11" ht="18">
      <c r="H412" s="173"/>
      <c r="K412" s="173"/>
    </row>
    <row r="413" spans="8:11" ht="18">
      <c r="H413" s="173"/>
      <c r="K413" s="173"/>
    </row>
    <row r="414" spans="8:11" ht="18">
      <c r="H414" s="173"/>
      <c r="K414" s="173"/>
    </row>
    <row r="415" spans="8:11" ht="18">
      <c r="H415" s="173"/>
      <c r="K415" s="173"/>
    </row>
    <row r="416" spans="8:11" ht="18">
      <c r="H416" s="173"/>
      <c r="K416" s="173"/>
    </row>
    <row r="417" spans="8:11" ht="18">
      <c r="H417" s="173"/>
      <c r="K417" s="173"/>
    </row>
    <row r="418" spans="8:11" ht="18">
      <c r="H418" s="173"/>
      <c r="K418" s="173"/>
    </row>
    <row r="419" spans="8:11" ht="18">
      <c r="H419" s="173"/>
      <c r="K419" s="173"/>
    </row>
    <row r="420" spans="8:11" ht="18">
      <c r="H420" s="173"/>
      <c r="K420" s="173"/>
    </row>
    <row r="421" spans="8:11" ht="18">
      <c r="H421" s="173"/>
      <c r="K421" s="173"/>
    </row>
    <row r="422" spans="8:11" ht="18">
      <c r="H422" s="173"/>
      <c r="K422" s="173"/>
    </row>
    <row r="423" spans="8:11" ht="18">
      <c r="H423" s="173"/>
      <c r="K423" s="173"/>
    </row>
    <row r="424" spans="8:11" ht="18">
      <c r="H424" s="173"/>
      <c r="K424" s="173"/>
    </row>
    <row r="425" spans="8:11" ht="18">
      <c r="H425" s="173"/>
      <c r="K425" s="173"/>
    </row>
    <row r="426" spans="8:11" ht="18">
      <c r="H426" s="173"/>
      <c r="K426" s="173"/>
    </row>
    <row r="427" spans="8:11" ht="18">
      <c r="H427" s="173"/>
      <c r="K427" s="173"/>
    </row>
    <row r="428" spans="8:11" ht="18">
      <c r="H428" s="173"/>
      <c r="K428" s="173"/>
    </row>
    <row r="429" spans="8:11" ht="18">
      <c r="H429" s="173"/>
      <c r="K429" s="173"/>
    </row>
    <row r="430" spans="8:11" ht="18">
      <c r="H430" s="173"/>
      <c r="K430" s="173"/>
    </row>
    <row r="431" spans="8:11" ht="18">
      <c r="H431" s="173"/>
      <c r="K431" s="173"/>
    </row>
    <row r="432" spans="8:11" ht="18">
      <c r="H432" s="173"/>
      <c r="K432" s="173"/>
    </row>
    <row r="433" spans="8:11" ht="18">
      <c r="H433" s="173"/>
      <c r="K433" s="173"/>
    </row>
    <row r="434" spans="8:11" ht="18">
      <c r="H434" s="173"/>
      <c r="K434" s="173"/>
    </row>
    <row r="435" spans="8:11" ht="18">
      <c r="H435" s="173"/>
      <c r="K435" s="173"/>
    </row>
    <row r="436" spans="8:11" ht="18">
      <c r="H436" s="173"/>
      <c r="K436" s="173"/>
    </row>
    <row r="437" spans="8:11" ht="18">
      <c r="H437" s="173"/>
      <c r="K437" s="173"/>
    </row>
    <row r="438" spans="8:11" ht="18">
      <c r="H438" s="173"/>
      <c r="K438" s="173"/>
    </row>
    <row r="439" spans="8:11" ht="18">
      <c r="H439" s="173"/>
      <c r="K439" s="173"/>
    </row>
    <row r="440" spans="8:11" ht="18">
      <c r="H440" s="173"/>
      <c r="K440" s="173"/>
    </row>
    <row r="441" spans="8:11" ht="18">
      <c r="H441" s="173"/>
      <c r="K441" s="173"/>
    </row>
    <row r="442" spans="8:11" ht="18">
      <c r="H442" s="173"/>
      <c r="K442" s="173"/>
    </row>
    <row r="443" spans="8:11" ht="18">
      <c r="H443" s="173"/>
      <c r="K443" s="173"/>
    </row>
    <row r="444" spans="8:11" ht="18">
      <c r="H444" s="173"/>
      <c r="K444" s="173"/>
    </row>
    <row r="445" spans="8:11" ht="18">
      <c r="H445" s="173"/>
      <c r="K445" s="173"/>
    </row>
    <row r="446" spans="8:11" ht="18">
      <c r="H446" s="173"/>
      <c r="K446" s="173"/>
    </row>
    <row r="447" spans="8:11" ht="18">
      <c r="H447" s="173"/>
      <c r="K447" s="173"/>
    </row>
    <row r="448" spans="8:11" ht="18">
      <c r="H448" s="173"/>
      <c r="K448" s="173"/>
    </row>
    <row r="449" spans="8:11" ht="18">
      <c r="H449" s="173"/>
      <c r="K449" s="173"/>
    </row>
    <row r="450" spans="8:11" ht="18">
      <c r="H450" s="173"/>
      <c r="K450" s="173"/>
    </row>
    <row r="451" spans="8:11" ht="18">
      <c r="H451" s="173"/>
      <c r="K451" s="173"/>
    </row>
    <row r="452" spans="8:11" ht="18">
      <c r="H452" s="173"/>
      <c r="K452" s="173"/>
    </row>
    <row r="453" spans="8:11" ht="18">
      <c r="H453" s="173"/>
      <c r="K453" s="173"/>
    </row>
    <row r="454" spans="8:11" ht="18">
      <c r="H454" s="173"/>
      <c r="K454" s="173"/>
    </row>
    <row r="455" spans="8:11" ht="18">
      <c r="H455" s="173"/>
      <c r="K455" s="173"/>
    </row>
    <row r="456" spans="8:11" ht="18">
      <c r="H456" s="173"/>
      <c r="K456" s="173"/>
    </row>
    <row r="457" spans="8:11" ht="18">
      <c r="H457" s="173"/>
      <c r="K457" s="173"/>
    </row>
    <row r="458" spans="8:11" ht="18">
      <c r="H458" s="173"/>
      <c r="K458" s="173"/>
    </row>
    <row r="459" spans="8:11" ht="18">
      <c r="H459" s="173"/>
      <c r="K459" s="173"/>
    </row>
    <row r="460" spans="8:11" ht="18">
      <c r="H460" s="173"/>
      <c r="K460" s="173"/>
    </row>
    <row r="461" spans="8:11" ht="18">
      <c r="H461" s="173"/>
      <c r="K461" s="173"/>
    </row>
    <row r="462" spans="8:11" ht="18">
      <c r="H462" s="173"/>
      <c r="K462" s="173"/>
    </row>
    <row r="463" spans="8:11" ht="18">
      <c r="H463" s="173"/>
      <c r="K463" s="173"/>
    </row>
    <row r="464" spans="8:11" ht="18">
      <c r="H464" s="173"/>
      <c r="K464" s="173"/>
    </row>
    <row r="465" spans="8:11" ht="18">
      <c r="H465" s="173"/>
      <c r="K465" s="173"/>
    </row>
    <row r="466" spans="8:11" ht="18">
      <c r="H466" s="173"/>
      <c r="K466" s="173"/>
    </row>
    <row r="467" spans="8:11" ht="18">
      <c r="H467" s="173"/>
      <c r="K467" s="173"/>
    </row>
    <row r="468" spans="8:11" ht="18">
      <c r="H468" s="173"/>
      <c r="K468" s="173"/>
    </row>
    <row r="469" spans="8:11" ht="18">
      <c r="H469" s="173"/>
      <c r="K469" s="173"/>
    </row>
    <row r="470" spans="8:11" ht="18">
      <c r="H470" s="173"/>
      <c r="K470" s="173"/>
    </row>
    <row r="471" spans="8:11" ht="18">
      <c r="H471" s="173"/>
      <c r="K471" s="173"/>
    </row>
    <row r="472" spans="8:11" ht="18">
      <c r="H472" s="173"/>
      <c r="K472" s="173"/>
    </row>
    <row r="473" spans="8:11" ht="18">
      <c r="H473" s="173"/>
      <c r="K473" s="173"/>
    </row>
    <row r="474" spans="8:11" ht="18">
      <c r="H474" s="173"/>
      <c r="K474" s="173"/>
    </row>
    <row r="475" spans="8:11" ht="18">
      <c r="H475" s="173"/>
      <c r="K475" s="173"/>
    </row>
    <row r="476" spans="8:11" ht="18">
      <c r="H476" s="173"/>
      <c r="K476" s="173"/>
    </row>
    <row r="477" spans="8:11" ht="18">
      <c r="H477" s="173"/>
      <c r="K477" s="173"/>
    </row>
    <row r="478" spans="8:11" ht="18">
      <c r="H478" s="173"/>
      <c r="K478" s="173"/>
    </row>
    <row r="479" spans="8:11" ht="18">
      <c r="H479" s="173"/>
      <c r="K479" s="173"/>
    </row>
    <row r="480" spans="8:11" ht="18">
      <c r="H480" s="173"/>
      <c r="K480" s="173"/>
    </row>
    <row r="481" spans="8:11" ht="18">
      <c r="H481" s="173"/>
      <c r="K481" s="173"/>
    </row>
    <row r="482" spans="8:11" ht="18">
      <c r="H482" s="173"/>
      <c r="K482" s="173"/>
    </row>
    <row r="483" spans="8:11" ht="18">
      <c r="H483" s="173"/>
      <c r="K483" s="173"/>
    </row>
    <row r="484" spans="8:11" ht="18">
      <c r="H484" s="173"/>
      <c r="K484" s="173"/>
    </row>
    <row r="485" spans="8:11" ht="18">
      <c r="H485" s="173"/>
      <c r="K485" s="173"/>
    </row>
    <row r="486" spans="8:11" ht="18">
      <c r="H486" s="173"/>
      <c r="K486" s="173"/>
    </row>
    <row r="487" spans="8:11" ht="18">
      <c r="H487" s="173"/>
      <c r="K487" s="173"/>
    </row>
    <row r="488" spans="8:11" ht="18">
      <c r="H488" s="173"/>
      <c r="K488" s="173"/>
    </row>
    <row r="489" spans="8:11" ht="18">
      <c r="H489" s="173"/>
      <c r="K489" s="173"/>
    </row>
    <row r="490" spans="8:11" ht="18">
      <c r="H490" s="173"/>
      <c r="K490" s="173"/>
    </row>
    <row r="491" spans="8:11" ht="18">
      <c r="H491" s="173"/>
      <c r="K491" s="173"/>
    </row>
    <row r="492" spans="8:11" ht="18">
      <c r="H492" s="173"/>
      <c r="K492" s="173"/>
    </row>
    <row r="493" spans="8:11" ht="18">
      <c r="H493" s="173"/>
      <c r="K493" s="173"/>
    </row>
    <row r="494" spans="8:11" ht="18">
      <c r="H494" s="173"/>
      <c r="K494" s="173"/>
    </row>
    <row r="495" spans="8:11" ht="18">
      <c r="H495" s="173"/>
      <c r="K495" s="173"/>
    </row>
    <row r="496" spans="8:11" ht="18">
      <c r="H496" s="173"/>
      <c r="K496" s="173"/>
    </row>
    <row r="497" spans="8:11" ht="18">
      <c r="H497" s="173"/>
      <c r="K497" s="173"/>
    </row>
    <row r="498" spans="8:11" ht="18">
      <c r="H498" s="173"/>
      <c r="K498" s="173"/>
    </row>
    <row r="499" spans="8:11" ht="18">
      <c r="H499" s="173"/>
      <c r="K499" s="173"/>
    </row>
    <row r="500" spans="8:11" ht="18">
      <c r="H500" s="173"/>
      <c r="K500" s="173"/>
    </row>
    <row r="501" spans="8:11" ht="18">
      <c r="H501" s="173"/>
      <c r="K501" s="173"/>
    </row>
    <row r="502" spans="8:11" ht="18">
      <c r="H502" s="173"/>
      <c r="K502" s="173"/>
    </row>
    <row r="503" spans="8:11" ht="18">
      <c r="H503" s="173"/>
      <c r="K503" s="173"/>
    </row>
    <row r="504" spans="8:11" ht="18">
      <c r="H504" s="173"/>
      <c r="K504" s="173"/>
    </row>
    <row r="505" spans="8:11" ht="18">
      <c r="H505" s="173"/>
      <c r="K505" s="173"/>
    </row>
    <row r="506" spans="8:11" ht="18">
      <c r="H506" s="173"/>
      <c r="K506" s="173"/>
    </row>
    <row r="507" spans="8:11" ht="18">
      <c r="H507" s="173"/>
      <c r="K507" s="173"/>
    </row>
    <row r="508" spans="8:11" ht="18">
      <c r="H508" s="173"/>
      <c r="K508" s="173"/>
    </row>
    <row r="509" spans="8:11" ht="18">
      <c r="H509" s="173"/>
      <c r="K509" s="173"/>
    </row>
    <row r="510" spans="8:11" ht="18">
      <c r="H510" s="173"/>
      <c r="K510" s="173"/>
    </row>
    <row r="511" spans="8:11" ht="18">
      <c r="H511" s="173"/>
      <c r="K511" s="173"/>
    </row>
    <row r="512" spans="8:11" ht="18">
      <c r="H512" s="173"/>
      <c r="K512" s="173"/>
    </row>
    <row r="513" spans="8:11" ht="18">
      <c r="H513" s="173"/>
      <c r="K513" s="173"/>
    </row>
    <row r="514" spans="8:11" ht="18">
      <c r="H514" s="173"/>
      <c r="K514" s="173"/>
    </row>
    <row r="515" spans="8:11" ht="18">
      <c r="H515" s="173"/>
      <c r="K515" s="173"/>
    </row>
    <row r="516" spans="8:11" ht="18">
      <c r="H516" s="173"/>
      <c r="K516" s="173"/>
    </row>
    <row r="517" spans="8:11" ht="18">
      <c r="H517" s="173"/>
      <c r="K517" s="173"/>
    </row>
    <row r="518" spans="8:11" ht="18">
      <c r="H518" s="173"/>
      <c r="K518" s="173"/>
    </row>
    <row r="519" spans="8:11" ht="18">
      <c r="H519" s="173"/>
      <c r="K519" s="173"/>
    </row>
    <row r="520" spans="8:11" ht="18">
      <c r="H520" s="173"/>
      <c r="K520" s="173"/>
    </row>
    <row r="521" spans="8:11" ht="18">
      <c r="H521" s="173"/>
      <c r="K521" s="173"/>
    </row>
    <row r="522" spans="8:11" ht="18">
      <c r="H522" s="173"/>
      <c r="K522" s="173"/>
    </row>
    <row r="523" spans="8:11" ht="18">
      <c r="H523" s="173"/>
      <c r="K523" s="173"/>
    </row>
    <row r="524" spans="8:11" ht="18">
      <c r="H524" s="173"/>
      <c r="K524" s="173"/>
    </row>
    <row r="525" spans="8:11" ht="18">
      <c r="H525" s="173"/>
      <c r="K525" s="173"/>
    </row>
    <row r="526" spans="8:11" ht="18">
      <c r="H526" s="173"/>
      <c r="K526" s="173"/>
    </row>
    <row r="527" spans="8:11" ht="18">
      <c r="H527" s="173"/>
      <c r="K527" s="173"/>
    </row>
    <row r="528" spans="8:11" ht="18">
      <c r="H528" s="173"/>
      <c r="K528" s="173"/>
    </row>
    <row r="529" spans="8:11" ht="18">
      <c r="H529" s="173"/>
      <c r="K529" s="173"/>
    </row>
    <row r="530" spans="8:11" ht="18">
      <c r="H530" s="173"/>
      <c r="K530" s="173"/>
    </row>
    <row r="531" spans="8:11" ht="18">
      <c r="H531" s="173"/>
      <c r="K531" s="173"/>
    </row>
    <row r="532" spans="8:11" ht="18">
      <c r="H532" s="173"/>
      <c r="K532" s="173"/>
    </row>
    <row r="533" spans="8:11" ht="18">
      <c r="H533" s="173"/>
      <c r="K533" s="173"/>
    </row>
    <row r="534" spans="8:11" ht="18">
      <c r="H534" s="173"/>
      <c r="K534" s="173"/>
    </row>
    <row r="535" spans="8:11" ht="18">
      <c r="H535" s="173"/>
      <c r="K535" s="173"/>
    </row>
    <row r="536" spans="8:11" ht="18">
      <c r="H536" s="173"/>
      <c r="K536" s="173"/>
    </row>
    <row r="537" spans="8:11" ht="18">
      <c r="H537" s="173"/>
      <c r="K537" s="173"/>
    </row>
    <row r="538" spans="8:11" ht="18">
      <c r="H538" s="173"/>
      <c r="K538" s="173"/>
    </row>
    <row r="539" spans="8:11" ht="18">
      <c r="H539" s="173"/>
      <c r="K539" s="173"/>
    </row>
    <row r="540" spans="8:11" ht="18">
      <c r="H540" s="173"/>
      <c r="K540" s="173"/>
    </row>
    <row r="541" spans="8:11" ht="18">
      <c r="H541" s="173"/>
      <c r="K541" s="173"/>
    </row>
    <row r="542" spans="8:11" ht="18">
      <c r="H542" s="173"/>
      <c r="K542" s="173"/>
    </row>
    <row r="543" spans="8:11" ht="18">
      <c r="H543" s="173"/>
      <c r="K543" s="173"/>
    </row>
    <row r="544" spans="8:11" ht="18">
      <c r="H544" s="173"/>
      <c r="K544" s="173"/>
    </row>
    <row r="545" spans="8:11" ht="18">
      <c r="H545" s="173"/>
      <c r="K545" s="173"/>
    </row>
    <row r="546" spans="8:11" ht="18">
      <c r="H546" s="173"/>
      <c r="K546" s="173"/>
    </row>
    <row r="547" spans="8:11" ht="18">
      <c r="H547" s="173"/>
      <c r="K547" s="173"/>
    </row>
    <row r="548" spans="8:11" ht="18">
      <c r="H548" s="173"/>
      <c r="K548" s="173"/>
    </row>
    <row r="549" spans="8:11" ht="18">
      <c r="H549" s="173"/>
      <c r="K549" s="173"/>
    </row>
    <row r="550" spans="8:11" ht="18">
      <c r="H550" s="173"/>
      <c r="K550" s="173"/>
    </row>
    <row r="551" spans="8:11" ht="18">
      <c r="H551" s="173"/>
      <c r="K551" s="173"/>
    </row>
    <row r="552" spans="8:11" ht="18">
      <c r="H552" s="173"/>
      <c r="K552" s="173"/>
    </row>
    <row r="553" spans="8:11" ht="18">
      <c r="H553" s="173"/>
      <c r="K553" s="173"/>
    </row>
    <row r="554" spans="8:11" ht="18">
      <c r="H554" s="173"/>
      <c r="K554" s="173"/>
    </row>
    <row r="555" spans="8:11" ht="18">
      <c r="H555" s="173"/>
      <c r="K555" s="173"/>
    </row>
    <row r="556" spans="8:11" ht="18">
      <c r="H556" s="173"/>
      <c r="K556" s="173"/>
    </row>
    <row r="557" spans="8:11" ht="18">
      <c r="H557" s="173"/>
      <c r="K557" s="173"/>
    </row>
    <row r="558" spans="8:11" ht="18">
      <c r="H558" s="173"/>
      <c r="K558" s="173"/>
    </row>
    <row r="559" spans="8:11" ht="18">
      <c r="H559" s="173"/>
      <c r="K559" s="173"/>
    </row>
    <row r="560" spans="8:11" ht="18">
      <c r="H560" s="173"/>
      <c r="K560" s="173"/>
    </row>
    <row r="561" spans="8:11" ht="18">
      <c r="H561" s="173"/>
      <c r="K561" s="173"/>
    </row>
    <row r="562" spans="8:11" ht="18">
      <c r="H562" s="173"/>
      <c r="K562" s="173"/>
    </row>
    <row r="563" spans="8:11" ht="18">
      <c r="H563" s="173"/>
      <c r="K563" s="173"/>
    </row>
    <row r="564" spans="8:11" ht="18">
      <c r="H564" s="173"/>
      <c r="K564" s="173"/>
    </row>
    <row r="565" spans="8:11" ht="18">
      <c r="H565" s="173"/>
      <c r="K565" s="173"/>
    </row>
    <row r="566" spans="8:11" ht="18">
      <c r="H566" s="173"/>
      <c r="K566" s="173"/>
    </row>
    <row r="567" spans="8:11" ht="18">
      <c r="H567" s="173"/>
      <c r="K567" s="173"/>
    </row>
    <row r="568" spans="8:11" ht="18">
      <c r="H568" s="173"/>
      <c r="K568" s="173"/>
    </row>
    <row r="569" spans="8:11" ht="18">
      <c r="H569" s="173"/>
      <c r="K569" s="173"/>
    </row>
    <row r="570" spans="8:11" ht="18">
      <c r="H570" s="173"/>
      <c r="K570" s="173"/>
    </row>
    <row r="571" spans="8:11" ht="18">
      <c r="H571" s="173"/>
      <c r="K571" s="173"/>
    </row>
    <row r="572" spans="8:11" ht="18">
      <c r="H572" s="173"/>
      <c r="K572" s="173"/>
    </row>
    <row r="573" spans="8:11" ht="18">
      <c r="H573" s="173"/>
      <c r="K573" s="173"/>
    </row>
    <row r="574" spans="8:11" ht="18">
      <c r="H574" s="173"/>
      <c r="K574" s="173"/>
    </row>
    <row r="575" spans="8:11" ht="18">
      <c r="H575" s="173"/>
      <c r="K575" s="173"/>
    </row>
    <row r="576" spans="8:11" ht="18">
      <c r="H576" s="173"/>
      <c r="K576" s="173"/>
    </row>
    <row r="577" spans="8:11" ht="18">
      <c r="H577" s="173"/>
      <c r="K577" s="173"/>
    </row>
    <row r="578" spans="8:11" ht="18">
      <c r="H578" s="173"/>
      <c r="K578" s="173"/>
    </row>
    <row r="579" spans="8:11" ht="18">
      <c r="H579" s="173"/>
      <c r="K579" s="173"/>
    </row>
    <row r="580" spans="8:11" ht="18">
      <c r="H580" s="173"/>
      <c r="K580" s="173"/>
    </row>
    <row r="581" spans="8:11" ht="18">
      <c r="H581" s="173"/>
      <c r="K581" s="173"/>
    </row>
    <row r="582" spans="8:11" ht="18">
      <c r="H582" s="173"/>
      <c r="K582" s="173"/>
    </row>
    <row r="583" spans="8:11" ht="18">
      <c r="H583" s="173"/>
      <c r="K583" s="173"/>
    </row>
    <row r="584" spans="8:11" ht="18">
      <c r="H584" s="173"/>
      <c r="K584" s="173"/>
    </row>
    <row r="585" spans="8:11" ht="18">
      <c r="H585" s="173"/>
      <c r="K585" s="173"/>
    </row>
    <row r="586" spans="8:11" ht="18">
      <c r="H586" s="173"/>
      <c r="K586" s="173"/>
    </row>
    <row r="587" spans="8:11" ht="18">
      <c r="H587" s="173"/>
      <c r="K587" s="173"/>
    </row>
    <row r="588" spans="8:11" ht="18">
      <c r="H588" s="173"/>
      <c r="K588" s="173"/>
    </row>
    <row r="589" spans="8:11" ht="18">
      <c r="H589" s="173"/>
      <c r="K589" s="173"/>
    </row>
    <row r="590" spans="8:11" ht="18">
      <c r="H590" s="173"/>
      <c r="K590" s="173"/>
    </row>
    <row r="591" spans="8:11" ht="18">
      <c r="H591" s="173"/>
      <c r="K591" s="173"/>
    </row>
    <row r="592" spans="8:11" ht="18">
      <c r="H592" s="173"/>
      <c r="K592" s="173"/>
    </row>
    <row r="593" spans="8:11" ht="18">
      <c r="H593" s="173"/>
      <c r="K593" s="173"/>
    </row>
    <row r="594" spans="8:11" ht="18">
      <c r="H594" s="173"/>
      <c r="K594" s="173"/>
    </row>
    <row r="595" spans="8:11" ht="18">
      <c r="H595" s="173"/>
      <c r="K595" s="173"/>
    </row>
    <row r="596" spans="8:11" ht="18">
      <c r="H596" s="173"/>
      <c r="K596" s="173"/>
    </row>
    <row r="597" spans="8:11" ht="18">
      <c r="H597" s="173"/>
      <c r="K597" s="173"/>
    </row>
    <row r="598" spans="8:11" ht="18">
      <c r="H598" s="173"/>
      <c r="K598" s="173"/>
    </row>
    <row r="599" spans="8:11" ht="18">
      <c r="H599" s="173"/>
      <c r="K599" s="173"/>
    </row>
    <row r="600" spans="8:11" ht="18">
      <c r="H600" s="173"/>
      <c r="K600" s="173"/>
    </row>
    <row r="601" spans="8:11" ht="18">
      <c r="H601" s="173"/>
      <c r="K601" s="173"/>
    </row>
    <row r="602" spans="8:11" ht="18">
      <c r="H602" s="173"/>
      <c r="K602" s="173"/>
    </row>
    <row r="603" spans="8:11" ht="18">
      <c r="H603" s="173"/>
      <c r="K603" s="173"/>
    </row>
    <row r="604" spans="8:11" ht="18">
      <c r="H604" s="173"/>
      <c r="K604" s="173"/>
    </row>
    <row r="605" spans="8:11" ht="18">
      <c r="H605" s="173"/>
      <c r="K605" s="173"/>
    </row>
    <row r="606" spans="8:11" ht="18">
      <c r="H606" s="173"/>
      <c r="K606" s="173"/>
    </row>
    <row r="607" spans="8:11" ht="18">
      <c r="H607" s="173"/>
      <c r="K607" s="173"/>
    </row>
    <row r="608" spans="8:11" ht="18">
      <c r="H608" s="173"/>
      <c r="K608" s="173"/>
    </row>
    <row r="609" spans="8:11" ht="18">
      <c r="H609" s="173"/>
      <c r="K609" s="173"/>
    </row>
    <row r="610" spans="8:11" ht="18">
      <c r="H610" s="173"/>
      <c r="K610" s="173"/>
    </row>
    <row r="611" spans="8:11" ht="18">
      <c r="H611" s="173"/>
      <c r="K611" s="173"/>
    </row>
    <row r="612" spans="8:11" ht="18">
      <c r="H612" s="173"/>
      <c r="K612" s="173"/>
    </row>
    <row r="613" spans="8:11" ht="18">
      <c r="H613" s="173"/>
      <c r="K613" s="173"/>
    </row>
    <row r="614" spans="8:11" ht="18">
      <c r="H614" s="173"/>
      <c r="K614" s="173"/>
    </row>
    <row r="615" spans="8:11" ht="18">
      <c r="H615" s="173"/>
      <c r="K615" s="173"/>
    </row>
    <row r="616" spans="8:11" ht="18">
      <c r="H616" s="173"/>
      <c r="K616" s="173"/>
    </row>
    <row r="617" spans="8:11" ht="18">
      <c r="H617" s="173"/>
      <c r="K617" s="173"/>
    </row>
    <row r="618" spans="8:11" ht="18">
      <c r="H618" s="173"/>
      <c r="K618" s="173"/>
    </row>
    <row r="619" spans="8:11" ht="18">
      <c r="H619" s="173"/>
      <c r="K619" s="173"/>
    </row>
    <row r="620" spans="8:11" ht="18">
      <c r="H620" s="173"/>
      <c r="K620" s="173"/>
    </row>
    <row r="621" spans="8:11" ht="18">
      <c r="H621" s="173"/>
      <c r="K621" s="173"/>
    </row>
    <row r="622" spans="8:11" ht="18">
      <c r="H622" s="173"/>
      <c r="K622" s="173"/>
    </row>
    <row r="623" spans="8:11" ht="18">
      <c r="H623" s="173"/>
      <c r="K623" s="173"/>
    </row>
    <row r="624" spans="8:11" ht="18">
      <c r="H624" s="173"/>
      <c r="K624" s="173"/>
    </row>
    <row r="625" spans="8:11" ht="18">
      <c r="H625" s="173"/>
      <c r="K625" s="173"/>
    </row>
    <row r="626" spans="8:11" ht="18">
      <c r="H626" s="173"/>
      <c r="K626" s="173"/>
    </row>
    <row r="627" spans="8:11" ht="18">
      <c r="H627" s="173"/>
      <c r="K627" s="173"/>
    </row>
    <row r="628" spans="8:11" ht="18">
      <c r="H628" s="173"/>
      <c r="K628" s="173"/>
    </row>
    <row r="629" spans="8:11" ht="18">
      <c r="H629" s="173"/>
      <c r="K629" s="173"/>
    </row>
    <row r="630" spans="8:11" ht="18">
      <c r="H630" s="173"/>
      <c r="K630" s="173"/>
    </row>
    <row r="631" spans="8:11" ht="18">
      <c r="H631" s="173"/>
      <c r="K631" s="173"/>
    </row>
    <row r="632" spans="8:11" ht="18">
      <c r="H632" s="173"/>
      <c r="K632" s="173"/>
    </row>
    <row r="633" spans="8:11" ht="18">
      <c r="H633" s="173"/>
      <c r="K633" s="173"/>
    </row>
    <row r="634" spans="8:11" ht="18">
      <c r="H634" s="173"/>
      <c r="K634" s="173"/>
    </row>
    <row r="635" spans="8:11" ht="18">
      <c r="H635" s="173"/>
      <c r="K635" s="173"/>
    </row>
    <row r="636" spans="8:11" ht="18">
      <c r="H636" s="173"/>
      <c r="K636" s="173"/>
    </row>
    <row r="637" spans="8:11" ht="18">
      <c r="H637" s="173"/>
      <c r="K637" s="173"/>
    </row>
    <row r="638" spans="8:11" ht="18">
      <c r="H638" s="173"/>
      <c r="K638" s="173"/>
    </row>
    <row r="639" spans="8:11" ht="18">
      <c r="H639" s="173"/>
      <c r="K639" s="173"/>
    </row>
    <row r="640" spans="8:11" ht="18">
      <c r="H640" s="173"/>
      <c r="K640" s="173"/>
    </row>
    <row r="641" spans="8:11" ht="18">
      <c r="H641" s="173"/>
      <c r="K641" s="173"/>
    </row>
    <row r="642" spans="8:11" ht="18">
      <c r="H642" s="173"/>
      <c r="K642" s="173"/>
    </row>
    <row r="643" spans="8:11" ht="18">
      <c r="H643" s="173"/>
      <c r="K643" s="173"/>
    </row>
    <row r="644" spans="8:11" ht="18">
      <c r="H644" s="173"/>
      <c r="K644" s="173"/>
    </row>
    <row r="645" spans="8:11" ht="18">
      <c r="H645" s="173"/>
      <c r="K645" s="173"/>
    </row>
    <row r="646" spans="8:11" ht="18">
      <c r="H646" s="173"/>
      <c r="K646" s="173"/>
    </row>
    <row r="647" spans="8:11" ht="18">
      <c r="H647" s="173"/>
      <c r="K647" s="173"/>
    </row>
    <row r="648" spans="8:11" ht="18">
      <c r="H648" s="173"/>
      <c r="K648" s="173"/>
    </row>
    <row r="649" spans="8:11" ht="18">
      <c r="H649" s="173"/>
      <c r="K649" s="173"/>
    </row>
    <row r="650" spans="8:11" ht="18">
      <c r="H650" s="173"/>
      <c r="K650" s="173"/>
    </row>
    <row r="651" spans="8:11" ht="18">
      <c r="H651" s="173"/>
      <c r="K651" s="173"/>
    </row>
    <row r="652" spans="8:11" ht="18">
      <c r="H652" s="173"/>
      <c r="K652" s="173"/>
    </row>
    <row r="653" spans="8:11" ht="18">
      <c r="H653" s="173"/>
      <c r="K653" s="173"/>
    </row>
    <row r="654" spans="8:11" ht="18">
      <c r="H654" s="173"/>
      <c r="K654" s="173"/>
    </row>
    <row r="655" spans="8:11" ht="18">
      <c r="H655" s="173"/>
      <c r="K655" s="173"/>
    </row>
    <row r="656" spans="8:11" ht="18">
      <c r="H656" s="173"/>
      <c r="K656" s="173"/>
    </row>
    <row r="657" spans="8:11" ht="18">
      <c r="H657" s="173"/>
      <c r="K657" s="173"/>
    </row>
    <row r="658" spans="8:11" ht="18">
      <c r="H658" s="173"/>
      <c r="K658" s="173"/>
    </row>
    <row r="659" spans="8:11" ht="18">
      <c r="H659" s="173"/>
      <c r="K659" s="173"/>
    </row>
    <row r="660" spans="8:11" ht="18">
      <c r="H660" s="173"/>
      <c r="K660" s="173"/>
    </row>
    <row r="661" spans="8:11" ht="18">
      <c r="H661" s="173"/>
      <c r="K661" s="173"/>
    </row>
    <row r="662" spans="8:11" ht="18">
      <c r="H662" s="173"/>
      <c r="K662" s="173"/>
    </row>
    <row r="663" spans="8:11" ht="18">
      <c r="H663" s="173"/>
      <c r="K663" s="173"/>
    </row>
    <row r="664" spans="8:11" ht="18">
      <c r="H664" s="173"/>
      <c r="K664" s="173"/>
    </row>
    <row r="665" spans="8:11" ht="18">
      <c r="H665" s="173"/>
      <c r="K665" s="173"/>
    </row>
    <row r="666" spans="8:11" ht="18">
      <c r="H666" s="173"/>
      <c r="K666" s="173"/>
    </row>
    <row r="667" spans="8:11" ht="18">
      <c r="H667" s="173"/>
      <c r="K667" s="173"/>
    </row>
    <row r="668" spans="8:11" ht="18">
      <c r="H668" s="173"/>
      <c r="K668" s="173"/>
    </row>
    <row r="669" spans="8:11" ht="18">
      <c r="H669" s="173"/>
      <c r="K669" s="173"/>
    </row>
    <row r="670" spans="8:11" ht="18">
      <c r="H670" s="173"/>
      <c r="K670" s="173"/>
    </row>
    <row r="671" spans="8:11" ht="18">
      <c r="H671" s="173"/>
      <c r="K671" s="173"/>
    </row>
    <row r="672" spans="8:11" ht="18">
      <c r="H672" s="173"/>
      <c r="K672" s="173"/>
    </row>
    <row r="673" spans="8:11" ht="18">
      <c r="H673" s="173"/>
      <c r="K673" s="173"/>
    </row>
    <row r="674" spans="8:11" ht="18">
      <c r="H674" s="173"/>
      <c r="K674" s="173"/>
    </row>
    <row r="675" spans="8:11" ht="18">
      <c r="H675" s="173"/>
      <c r="K675" s="173"/>
    </row>
    <row r="676" spans="8:11" ht="18">
      <c r="H676" s="173"/>
      <c r="K676" s="173"/>
    </row>
    <row r="677" spans="8:11" ht="18">
      <c r="H677" s="173"/>
      <c r="K677" s="173"/>
    </row>
    <row r="678" spans="8:11" ht="18">
      <c r="H678" s="173"/>
      <c r="K678" s="173"/>
    </row>
    <row r="679" spans="8:11" ht="18">
      <c r="H679" s="173"/>
      <c r="K679" s="173"/>
    </row>
    <row r="680" spans="8:11" ht="18">
      <c r="H680" s="173"/>
      <c r="K680" s="173"/>
    </row>
    <row r="681" spans="8:11" ht="18">
      <c r="H681" s="173"/>
      <c r="K681" s="173"/>
    </row>
    <row r="682" spans="8:11" ht="18">
      <c r="H682" s="173"/>
      <c r="K682" s="173"/>
    </row>
    <row r="683" spans="8:11" ht="18">
      <c r="H683" s="173"/>
      <c r="K683" s="173"/>
    </row>
    <row r="684" spans="8:11" ht="18">
      <c r="H684" s="173"/>
      <c r="K684" s="173"/>
    </row>
    <row r="685" spans="8:11" ht="18">
      <c r="H685" s="173"/>
      <c r="K685" s="173"/>
    </row>
    <row r="686" spans="8:11" ht="18">
      <c r="H686" s="173"/>
      <c r="K686" s="173"/>
    </row>
    <row r="687" spans="8:11" ht="18">
      <c r="H687" s="173"/>
      <c r="K687" s="173"/>
    </row>
    <row r="688" spans="8:11" ht="18">
      <c r="H688" s="173"/>
      <c r="K688" s="173"/>
    </row>
    <row r="689" spans="8:11" ht="18">
      <c r="H689" s="173"/>
      <c r="K689" s="173"/>
    </row>
    <row r="690" spans="8:11" ht="18">
      <c r="H690" s="173"/>
      <c r="K690" s="173"/>
    </row>
    <row r="691" spans="8:11" ht="18">
      <c r="H691" s="173"/>
      <c r="K691" s="173"/>
    </row>
    <row r="692" spans="8:11" ht="18">
      <c r="H692" s="173"/>
      <c r="K692" s="173"/>
    </row>
    <row r="693" spans="8:11" ht="18">
      <c r="H693" s="173"/>
      <c r="K693" s="173"/>
    </row>
    <row r="694" spans="8:11" ht="18">
      <c r="H694" s="173"/>
      <c r="K694" s="173"/>
    </row>
    <row r="695" spans="8:11" ht="18">
      <c r="H695" s="173"/>
      <c r="K695" s="173"/>
    </row>
    <row r="696" spans="8:11" ht="18">
      <c r="H696" s="173"/>
      <c r="K696" s="173"/>
    </row>
    <row r="697" spans="8:11" ht="18">
      <c r="H697" s="173"/>
      <c r="K697" s="173"/>
    </row>
    <row r="698" spans="8:11" ht="18">
      <c r="H698" s="173"/>
      <c r="K698" s="173"/>
    </row>
    <row r="699" spans="8:11" ht="18">
      <c r="H699" s="173"/>
      <c r="K699" s="173"/>
    </row>
    <row r="700" spans="8:11" ht="18">
      <c r="H700" s="173"/>
      <c r="K700" s="173"/>
    </row>
    <row r="701" spans="8:11" ht="18">
      <c r="H701" s="173"/>
      <c r="K701" s="173"/>
    </row>
    <row r="702" spans="8:11" ht="18">
      <c r="H702" s="173"/>
      <c r="K702" s="173"/>
    </row>
    <row r="703" spans="8:11" ht="18">
      <c r="H703" s="173"/>
      <c r="K703" s="173"/>
    </row>
    <row r="704" spans="8:11" ht="18">
      <c r="H704" s="173"/>
      <c r="K704" s="173"/>
    </row>
    <row r="705" spans="8:11" ht="18">
      <c r="H705" s="173"/>
      <c r="K705" s="173"/>
    </row>
    <row r="706" spans="8:11" ht="18">
      <c r="H706" s="173"/>
      <c r="K706" s="173"/>
    </row>
    <row r="707" spans="8:11" ht="18">
      <c r="H707" s="173"/>
      <c r="K707" s="173"/>
    </row>
    <row r="708" spans="8:11" ht="18">
      <c r="H708" s="173"/>
      <c r="K708" s="173"/>
    </row>
    <row r="709" spans="8:11" ht="18">
      <c r="H709" s="173"/>
      <c r="K709" s="173"/>
    </row>
    <row r="710" spans="8:11" ht="18">
      <c r="H710" s="173"/>
      <c r="K710" s="173"/>
    </row>
    <row r="711" spans="8:11" ht="18">
      <c r="H711" s="173"/>
      <c r="K711" s="173"/>
    </row>
    <row r="712" spans="8:11" ht="18">
      <c r="H712" s="173"/>
      <c r="K712" s="173"/>
    </row>
    <row r="713" spans="8:11" ht="18">
      <c r="H713" s="173"/>
      <c r="K713" s="173"/>
    </row>
    <row r="714" spans="8:11" ht="18">
      <c r="H714" s="173"/>
      <c r="K714" s="173"/>
    </row>
    <row r="715" spans="8:11" ht="18">
      <c r="H715" s="173"/>
      <c r="K715" s="173"/>
    </row>
    <row r="716" spans="8:11" ht="18">
      <c r="H716" s="173"/>
      <c r="K716" s="173"/>
    </row>
    <row r="717" spans="8:11" ht="18">
      <c r="H717" s="173"/>
      <c r="K717" s="173"/>
    </row>
    <row r="718" spans="8:11" ht="18">
      <c r="H718" s="173"/>
      <c r="K718" s="173"/>
    </row>
    <row r="719" spans="8:11" ht="18">
      <c r="H719" s="173"/>
      <c r="K719" s="173"/>
    </row>
    <row r="720" spans="8:11" ht="18">
      <c r="H720" s="173"/>
      <c r="K720" s="173"/>
    </row>
    <row r="721" spans="8:11" ht="18">
      <c r="H721" s="173"/>
      <c r="K721" s="173"/>
    </row>
    <row r="722" spans="8:11" ht="18">
      <c r="H722" s="173"/>
      <c r="K722" s="173"/>
    </row>
    <row r="723" spans="8:11" ht="18">
      <c r="H723" s="173"/>
      <c r="K723" s="173"/>
    </row>
    <row r="724" spans="8:11" ht="18">
      <c r="H724" s="173"/>
      <c r="K724" s="173"/>
    </row>
    <row r="725" spans="8:11" ht="18">
      <c r="H725" s="173"/>
      <c r="K725" s="173"/>
    </row>
    <row r="726" spans="8:11" ht="18">
      <c r="H726" s="173"/>
      <c r="K726" s="173"/>
    </row>
    <row r="727" spans="8:11" ht="18">
      <c r="H727" s="173"/>
      <c r="K727" s="173"/>
    </row>
    <row r="728" spans="8:11" ht="18">
      <c r="H728" s="173"/>
      <c r="K728" s="173"/>
    </row>
    <row r="729" spans="8:11" ht="18">
      <c r="H729" s="173"/>
      <c r="K729" s="173"/>
    </row>
    <row r="730" spans="8:11" ht="18">
      <c r="H730" s="173"/>
      <c r="K730" s="173"/>
    </row>
    <row r="731" spans="8:11" ht="18">
      <c r="H731" s="173"/>
      <c r="K731" s="173"/>
    </row>
    <row r="732" spans="8:11" ht="18">
      <c r="H732" s="173"/>
      <c r="K732" s="173"/>
    </row>
    <row r="733" spans="8:11" ht="18">
      <c r="H733" s="173"/>
      <c r="K733" s="173"/>
    </row>
    <row r="734" spans="8:11" ht="18">
      <c r="H734" s="173"/>
      <c r="K734" s="173"/>
    </row>
    <row r="735" spans="8:11" ht="18">
      <c r="H735" s="173"/>
      <c r="K735" s="173"/>
    </row>
    <row r="736" spans="8:11" ht="18">
      <c r="H736" s="173"/>
      <c r="K736" s="173"/>
    </row>
    <row r="737" spans="8:11" ht="18">
      <c r="H737" s="173"/>
      <c r="K737" s="173"/>
    </row>
    <row r="738" spans="8:11" ht="18">
      <c r="H738" s="173"/>
      <c r="K738" s="173"/>
    </row>
    <row r="739" spans="8:11" ht="18">
      <c r="H739" s="173"/>
      <c r="K739" s="173"/>
    </row>
    <row r="740" spans="8:11" ht="18">
      <c r="H740" s="173"/>
      <c r="K740" s="173"/>
    </row>
    <row r="741" spans="8:11" ht="18">
      <c r="H741" s="173"/>
      <c r="K741" s="173"/>
    </row>
    <row r="742" spans="8:11" ht="18">
      <c r="H742" s="173"/>
      <c r="K742" s="173"/>
    </row>
    <row r="743" spans="8:11" ht="18">
      <c r="H743" s="173"/>
      <c r="K743" s="173"/>
    </row>
    <row r="744" spans="8:11" ht="18">
      <c r="H744" s="173"/>
      <c r="K744" s="173"/>
    </row>
    <row r="745" spans="8:11" ht="18">
      <c r="H745" s="173"/>
      <c r="K745" s="173"/>
    </row>
    <row r="746" spans="8:11" ht="18">
      <c r="H746" s="173"/>
      <c r="K746" s="173"/>
    </row>
    <row r="747" spans="8:11" ht="18">
      <c r="H747" s="173"/>
      <c r="K747" s="173"/>
    </row>
    <row r="748" spans="8:11" ht="18">
      <c r="H748" s="173"/>
      <c r="K748" s="173"/>
    </row>
    <row r="749" spans="8:11" ht="18">
      <c r="H749" s="173"/>
      <c r="K749" s="173"/>
    </row>
    <row r="750" spans="8:11" ht="18">
      <c r="H750" s="173"/>
      <c r="K750" s="173"/>
    </row>
    <row r="751" spans="8:11" ht="18">
      <c r="H751" s="173"/>
      <c r="K751" s="173"/>
    </row>
    <row r="752" spans="8:11" ht="18">
      <c r="H752" s="173"/>
      <c r="K752" s="173"/>
    </row>
    <row r="753" spans="8:11" ht="18">
      <c r="H753" s="173"/>
      <c r="K753" s="173"/>
    </row>
    <row r="754" spans="8:11" ht="18">
      <c r="H754" s="173"/>
      <c r="K754" s="173"/>
    </row>
    <row r="755" spans="8:11" ht="18">
      <c r="H755" s="173"/>
      <c r="K755" s="173"/>
    </row>
    <row r="756" spans="8:11" ht="18">
      <c r="H756" s="173"/>
      <c r="K756" s="173"/>
    </row>
    <row r="757" spans="8:11" ht="18">
      <c r="H757" s="173"/>
      <c r="K757" s="173"/>
    </row>
    <row r="758" spans="8:11" ht="18">
      <c r="H758" s="173"/>
      <c r="K758" s="173"/>
    </row>
    <row r="759" spans="8:11" ht="18">
      <c r="H759" s="173"/>
      <c r="K759" s="173"/>
    </row>
    <row r="760" spans="8:11" ht="18">
      <c r="H760" s="173"/>
      <c r="K760" s="173"/>
    </row>
    <row r="761" spans="8:11" ht="18">
      <c r="H761" s="173"/>
      <c r="K761" s="173"/>
    </row>
    <row r="762" spans="8:11" ht="18">
      <c r="H762" s="173"/>
      <c r="K762" s="173"/>
    </row>
    <row r="763" spans="8:11" ht="18">
      <c r="H763" s="173"/>
      <c r="K763" s="173"/>
    </row>
    <row r="764" spans="8:11" ht="18">
      <c r="H764" s="173"/>
      <c r="K764" s="173"/>
    </row>
    <row r="765" spans="8:11" ht="18">
      <c r="H765" s="173"/>
      <c r="K765" s="173"/>
    </row>
    <row r="766" spans="8:11" ht="18">
      <c r="H766" s="173"/>
      <c r="K766" s="173"/>
    </row>
    <row r="767" spans="8:11" ht="18">
      <c r="H767" s="173"/>
      <c r="K767" s="173"/>
    </row>
    <row r="768" spans="8:11" ht="18">
      <c r="H768" s="173"/>
      <c r="K768" s="173"/>
    </row>
    <row r="769" spans="8:11" ht="18">
      <c r="H769" s="173"/>
      <c r="K769" s="173"/>
    </row>
    <row r="770" spans="8:11" ht="18">
      <c r="H770" s="173"/>
      <c r="K770" s="173"/>
    </row>
    <row r="771" spans="8:11" ht="18">
      <c r="H771" s="173"/>
      <c r="K771" s="173"/>
    </row>
    <row r="772" spans="8:11" ht="18">
      <c r="H772" s="173"/>
      <c r="K772" s="173"/>
    </row>
    <row r="773" spans="8:11" ht="18">
      <c r="H773" s="173"/>
      <c r="K773" s="173"/>
    </row>
    <row r="774" spans="8:11" ht="18">
      <c r="H774" s="173"/>
      <c r="K774" s="173"/>
    </row>
    <row r="775" spans="8:11" ht="18">
      <c r="H775" s="173"/>
      <c r="K775" s="173"/>
    </row>
    <row r="776" spans="8:11" ht="18">
      <c r="H776" s="173"/>
      <c r="K776" s="173"/>
    </row>
    <row r="777" spans="8:11" ht="18">
      <c r="H777" s="173"/>
      <c r="K777" s="173"/>
    </row>
    <row r="778" spans="8:11" ht="18">
      <c r="H778" s="173"/>
      <c r="K778" s="173"/>
    </row>
    <row r="779" spans="8:11" ht="18">
      <c r="H779" s="173"/>
      <c r="K779" s="173"/>
    </row>
    <row r="780" spans="8:11" ht="18">
      <c r="H780" s="173"/>
      <c r="K780" s="173"/>
    </row>
    <row r="781" spans="8:11" ht="18">
      <c r="H781" s="173"/>
      <c r="K781" s="173"/>
    </row>
    <row r="782" spans="8:11" ht="18">
      <c r="H782" s="173"/>
      <c r="K782" s="173"/>
    </row>
    <row r="783" spans="8:11" ht="18">
      <c r="H783" s="173"/>
      <c r="K783" s="173"/>
    </row>
    <row r="784" spans="8:11" ht="18">
      <c r="H784" s="173"/>
      <c r="K784" s="173"/>
    </row>
    <row r="785" spans="8:11" ht="18">
      <c r="H785" s="173"/>
      <c r="K785" s="173"/>
    </row>
    <row r="786" spans="8:11" ht="18">
      <c r="H786" s="173"/>
      <c r="K786" s="173"/>
    </row>
    <row r="787" spans="8:11" ht="18">
      <c r="H787" s="173"/>
      <c r="K787" s="173"/>
    </row>
    <row r="788" spans="8:11" ht="18">
      <c r="H788" s="173"/>
      <c r="K788" s="173"/>
    </row>
    <row r="789" spans="8:11" ht="18">
      <c r="H789" s="173"/>
      <c r="K789" s="173"/>
    </row>
    <row r="790" spans="8:11" ht="18">
      <c r="H790" s="173"/>
      <c r="K790" s="173"/>
    </row>
    <row r="791" spans="8:11" ht="18">
      <c r="H791" s="173"/>
      <c r="K791" s="173"/>
    </row>
    <row r="792" spans="8:11" ht="18">
      <c r="H792" s="173"/>
      <c r="K792" s="173"/>
    </row>
    <row r="793" spans="8:11" ht="18">
      <c r="H793" s="173"/>
      <c r="K793" s="173"/>
    </row>
    <row r="794" spans="8:11" ht="18">
      <c r="H794" s="173"/>
      <c r="K794" s="173"/>
    </row>
    <row r="795" spans="8:11" ht="18">
      <c r="H795" s="173"/>
      <c r="K795" s="173"/>
    </row>
    <row r="796" spans="8:11" ht="18">
      <c r="H796" s="173"/>
      <c r="K796" s="173"/>
    </row>
    <row r="797" spans="8:11" ht="18">
      <c r="H797" s="173"/>
      <c r="K797" s="173"/>
    </row>
    <row r="798" spans="8:11" ht="18">
      <c r="H798" s="173"/>
      <c r="K798" s="173"/>
    </row>
    <row r="799" spans="8:11" ht="18">
      <c r="H799" s="173"/>
      <c r="K799" s="173"/>
    </row>
    <row r="800" spans="8:11" ht="18">
      <c r="H800" s="173"/>
      <c r="K800" s="173"/>
    </row>
    <row r="801" spans="8:11" ht="18">
      <c r="H801" s="173"/>
      <c r="K801" s="173"/>
    </row>
    <row r="802" spans="8:11" ht="18">
      <c r="H802" s="173"/>
      <c r="K802" s="173"/>
    </row>
    <row r="803" spans="8:11" ht="18">
      <c r="H803" s="173"/>
      <c r="K803" s="173"/>
    </row>
    <row r="804" spans="8:11" ht="18">
      <c r="H804" s="173"/>
      <c r="K804" s="173"/>
    </row>
    <row r="805" spans="8:11" ht="18">
      <c r="H805" s="173"/>
      <c r="K805" s="173"/>
    </row>
    <row r="806" spans="8:11" ht="18">
      <c r="H806" s="173"/>
      <c r="K806" s="173"/>
    </row>
    <row r="807" spans="8:11" ht="18">
      <c r="H807" s="173"/>
      <c r="K807" s="173"/>
    </row>
    <row r="808" spans="8:11" ht="18">
      <c r="H808" s="173"/>
      <c r="K808" s="173"/>
    </row>
    <row r="809" spans="8:11" ht="18">
      <c r="H809" s="173"/>
      <c r="K809" s="173"/>
    </row>
    <row r="810" spans="8:11" ht="18">
      <c r="H810" s="173"/>
      <c r="K810" s="173"/>
    </row>
    <row r="811" spans="8:11" ht="18">
      <c r="H811" s="173"/>
      <c r="K811" s="173"/>
    </row>
    <row r="812" spans="8:11" ht="18">
      <c r="H812" s="173"/>
      <c r="K812" s="173"/>
    </row>
    <row r="813" spans="8:11" ht="18">
      <c r="H813" s="173"/>
      <c r="K813" s="173"/>
    </row>
    <row r="814" spans="8:11" ht="18">
      <c r="H814" s="173"/>
      <c r="K814" s="173"/>
    </row>
    <row r="815" spans="8:11" ht="18">
      <c r="H815" s="173"/>
      <c r="K815" s="173"/>
    </row>
    <row r="816" spans="8:11" ht="18">
      <c r="H816" s="173"/>
      <c r="K816" s="173"/>
    </row>
    <row r="817" spans="8:11" ht="18">
      <c r="H817" s="173"/>
      <c r="K817" s="173"/>
    </row>
    <row r="818" spans="8:11" ht="18">
      <c r="H818" s="173"/>
      <c r="K818" s="173"/>
    </row>
    <row r="819" spans="8:11" ht="18">
      <c r="H819" s="173"/>
      <c r="K819" s="173"/>
    </row>
    <row r="820" spans="8:11" ht="18">
      <c r="H820" s="173"/>
      <c r="K820" s="173"/>
    </row>
    <row r="821" spans="8:11" ht="18">
      <c r="H821" s="173"/>
      <c r="K821" s="173"/>
    </row>
    <row r="822" spans="8:11" ht="18">
      <c r="H822" s="173"/>
      <c r="K822" s="173"/>
    </row>
    <row r="823" spans="8:11" ht="18">
      <c r="H823" s="173"/>
      <c r="K823" s="173"/>
    </row>
    <row r="824" spans="8:11" ht="18">
      <c r="H824" s="173"/>
      <c r="K824" s="173"/>
    </row>
    <row r="825" spans="8:11" ht="18">
      <c r="H825" s="173"/>
      <c r="K825" s="173"/>
    </row>
    <row r="826" spans="8:11" ht="18">
      <c r="H826" s="173"/>
      <c r="K826" s="173"/>
    </row>
    <row r="827" spans="8:11" ht="18">
      <c r="H827" s="173"/>
      <c r="K827" s="173"/>
    </row>
    <row r="828" spans="8:11" ht="18">
      <c r="H828" s="173"/>
      <c r="K828" s="173"/>
    </row>
    <row r="829" spans="8:11" ht="18">
      <c r="H829" s="173"/>
      <c r="K829" s="173"/>
    </row>
    <row r="830" spans="8:11" ht="18">
      <c r="H830" s="173"/>
      <c r="K830" s="173"/>
    </row>
    <row r="831" spans="8:11" ht="18">
      <c r="H831" s="173"/>
      <c r="K831" s="173"/>
    </row>
    <row r="832" spans="8:11" ht="18">
      <c r="H832" s="173"/>
      <c r="K832" s="173"/>
    </row>
    <row r="833" spans="8:11" ht="18">
      <c r="H833" s="173"/>
      <c r="K833" s="173"/>
    </row>
    <row r="834" spans="8:11" ht="18">
      <c r="H834" s="173"/>
      <c r="K834" s="173"/>
    </row>
    <row r="835" spans="8:11" ht="18">
      <c r="H835" s="173"/>
      <c r="K835" s="173"/>
    </row>
    <row r="836" spans="8:11" ht="18">
      <c r="H836" s="173"/>
      <c r="K836" s="173"/>
    </row>
    <row r="837" spans="8:11" ht="18">
      <c r="H837" s="173"/>
      <c r="K837" s="173"/>
    </row>
    <row r="838" spans="8:11" ht="18">
      <c r="H838" s="173"/>
      <c r="K838" s="173"/>
    </row>
    <row r="839" spans="8:11" ht="18">
      <c r="H839" s="173"/>
      <c r="K839" s="173"/>
    </row>
    <row r="840" spans="8:11" ht="18">
      <c r="H840" s="173"/>
      <c r="K840" s="173"/>
    </row>
    <row r="841" spans="8:11" ht="18">
      <c r="H841" s="173"/>
      <c r="K841" s="173"/>
    </row>
    <row r="842" spans="8:11" ht="18">
      <c r="H842" s="173"/>
      <c r="K842" s="173"/>
    </row>
    <row r="843" spans="8:11" ht="18">
      <c r="H843" s="173"/>
      <c r="K843" s="173"/>
    </row>
    <row r="844" spans="8:11" ht="18">
      <c r="H844" s="173"/>
      <c r="K844" s="173"/>
    </row>
    <row r="845" spans="8:11" ht="18">
      <c r="H845" s="173"/>
      <c r="K845" s="173"/>
    </row>
    <row r="846" spans="8:11" ht="18">
      <c r="H846" s="173"/>
      <c r="K846" s="173"/>
    </row>
    <row r="847" spans="8:11" ht="18">
      <c r="H847" s="173"/>
      <c r="K847" s="173"/>
    </row>
    <row r="848" spans="8:11" ht="18">
      <c r="H848" s="173"/>
      <c r="K848" s="173"/>
    </row>
    <row r="849" spans="8:11" ht="18">
      <c r="H849" s="173"/>
      <c r="K849" s="173"/>
    </row>
    <row r="850" spans="8:11" ht="18">
      <c r="H850" s="173"/>
      <c r="K850" s="173"/>
    </row>
    <row r="851" spans="8:11" ht="18">
      <c r="H851" s="173"/>
      <c r="K851" s="173"/>
    </row>
    <row r="852" spans="8:11" ht="18">
      <c r="H852" s="173"/>
      <c r="K852" s="173"/>
    </row>
    <row r="853" spans="8:11" ht="18">
      <c r="H853" s="173"/>
      <c r="K853" s="173"/>
    </row>
    <row r="854" spans="8:11" ht="18">
      <c r="H854" s="173"/>
      <c r="K854" s="173"/>
    </row>
    <row r="855" spans="8:11" ht="18">
      <c r="H855" s="173"/>
      <c r="K855" s="173"/>
    </row>
    <row r="856" spans="8:11" ht="18">
      <c r="H856" s="173"/>
      <c r="K856" s="173"/>
    </row>
    <row r="857" spans="8:11" ht="18">
      <c r="H857" s="173"/>
      <c r="K857" s="173"/>
    </row>
    <row r="858" spans="8:11" ht="18">
      <c r="H858" s="173"/>
      <c r="K858" s="173"/>
    </row>
    <row r="859" spans="8:11" ht="18">
      <c r="H859" s="173"/>
      <c r="K859" s="173"/>
    </row>
    <row r="860" spans="8:11" ht="18">
      <c r="H860" s="173"/>
      <c r="K860" s="173"/>
    </row>
    <row r="861" spans="8:11" ht="18">
      <c r="H861" s="173"/>
      <c r="K861" s="173"/>
    </row>
    <row r="862" spans="8:11" ht="18">
      <c r="H862" s="173"/>
      <c r="K862" s="173"/>
    </row>
    <row r="863" spans="8:11" ht="18">
      <c r="H863" s="173"/>
      <c r="K863" s="173"/>
    </row>
    <row r="864" spans="8:11" ht="18">
      <c r="H864" s="173"/>
      <c r="K864" s="173"/>
    </row>
    <row r="865" spans="8:11" ht="18">
      <c r="H865" s="173"/>
      <c r="K865" s="173"/>
    </row>
    <row r="866" spans="8:11" ht="18">
      <c r="H866" s="173"/>
      <c r="K866" s="173"/>
    </row>
    <row r="867" spans="8:11" ht="18">
      <c r="H867" s="173"/>
      <c r="K867" s="173"/>
    </row>
    <row r="868" spans="8:11" ht="18">
      <c r="H868" s="173"/>
      <c r="K868" s="173"/>
    </row>
    <row r="869" spans="8:11" ht="18">
      <c r="H869" s="173"/>
      <c r="K869" s="173"/>
    </row>
    <row r="870" spans="8:11" ht="18">
      <c r="H870" s="173"/>
      <c r="K870" s="173"/>
    </row>
    <row r="871" spans="8:11" ht="18">
      <c r="H871" s="173"/>
      <c r="K871" s="173"/>
    </row>
    <row r="872" spans="8:11" ht="18">
      <c r="H872" s="173"/>
      <c r="K872" s="173"/>
    </row>
    <row r="873" spans="8:11" ht="18">
      <c r="H873" s="173"/>
      <c r="K873" s="173"/>
    </row>
    <row r="874" spans="8:11" ht="18">
      <c r="H874" s="173"/>
      <c r="K874" s="173"/>
    </row>
    <row r="875" spans="8:11" ht="18">
      <c r="H875" s="173"/>
      <c r="K875" s="173"/>
    </row>
    <row r="876" spans="8:11" ht="18">
      <c r="H876" s="173"/>
      <c r="K876" s="173"/>
    </row>
    <row r="877" spans="8:11" ht="18">
      <c r="H877" s="173"/>
      <c r="K877" s="173"/>
    </row>
    <row r="878" spans="8:11" ht="18">
      <c r="H878" s="173"/>
      <c r="K878" s="173"/>
    </row>
    <row r="879" spans="8:11" ht="18">
      <c r="H879" s="173"/>
      <c r="K879" s="173"/>
    </row>
    <row r="880" spans="8:11" ht="18">
      <c r="H880" s="173"/>
      <c r="K880" s="173"/>
    </row>
    <row r="881" spans="8:11" ht="18">
      <c r="H881" s="173"/>
      <c r="K881" s="173"/>
    </row>
    <row r="882" spans="8:11" ht="18">
      <c r="H882" s="173"/>
      <c r="K882" s="173"/>
    </row>
    <row r="883" spans="8:11" ht="18">
      <c r="H883" s="173"/>
      <c r="K883" s="173"/>
    </row>
    <row r="884" spans="8:11" ht="18">
      <c r="H884" s="173"/>
      <c r="K884" s="173"/>
    </row>
    <row r="885" spans="8:11" ht="18">
      <c r="H885" s="173"/>
      <c r="K885" s="173"/>
    </row>
    <row r="886" spans="8:11" ht="18">
      <c r="H886" s="173"/>
      <c r="K886" s="173"/>
    </row>
    <row r="887" spans="8:11" ht="18">
      <c r="H887" s="173"/>
      <c r="K887" s="173"/>
    </row>
    <row r="888" spans="8:11" ht="18">
      <c r="H888" s="173"/>
      <c r="K888" s="173"/>
    </row>
    <row r="889" spans="8:11" ht="18">
      <c r="H889" s="173"/>
      <c r="K889" s="173"/>
    </row>
    <row r="890" spans="8:11" ht="18">
      <c r="H890" s="173"/>
      <c r="K890" s="173"/>
    </row>
    <row r="891" spans="8:11" ht="18">
      <c r="H891" s="173"/>
      <c r="K891" s="173"/>
    </row>
    <row r="892" spans="8:11" ht="18">
      <c r="H892" s="173"/>
      <c r="K892" s="173"/>
    </row>
    <row r="893" spans="8:11" ht="18">
      <c r="H893" s="173"/>
      <c r="K893" s="173"/>
    </row>
    <row r="894" spans="8:11" ht="18">
      <c r="H894" s="173"/>
      <c r="K894" s="173"/>
    </row>
    <row r="895" spans="8:11" ht="18">
      <c r="H895" s="173"/>
      <c r="K895" s="173"/>
    </row>
    <row r="896" spans="8:11" ht="18">
      <c r="H896" s="173"/>
      <c r="K896" s="173"/>
    </row>
    <row r="897" spans="8:11" ht="18">
      <c r="H897" s="173"/>
      <c r="K897" s="173"/>
    </row>
    <row r="898" spans="8:11" ht="18">
      <c r="H898" s="173"/>
      <c r="K898" s="173"/>
    </row>
    <row r="899" spans="8:11" ht="18">
      <c r="H899" s="173"/>
      <c r="K899" s="173"/>
    </row>
    <row r="900" spans="8:11" ht="18">
      <c r="H900" s="173"/>
      <c r="K900" s="173"/>
    </row>
    <row r="901" spans="8:11" ht="18">
      <c r="H901" s="173"/>
      <c r="K901" s="173"/>
    </row>
    <row r="902" spans="8:11" ht="18">
      <c r="H902" s="173"/>
      <c r="K902" s="173"/>
    </row>
    <row r="903" spans="8:11" ht="18">
      <c r="H903" s="173"/>
      <c r="K903" s="173"/>
    </row>
    <row r="904" spans="8:11" ht="18">
      <c r="H904" s="173"/>
      <c r="K904" s="173"/>
    </row>
    <row r="905" spans="8:11" ht="18">
      <c r="H905" s="173"/>
      <c r="K905" s="173"/>
    </row>
    <row r="906" spans="8:11" ht="18">
      <c r="H906" s="173"/>
      <c r="K906" s="173"/>
    </row>
    <row r="907" spans="8:11" ht="18">
      <c r="H907" s="173"/>
      <c r="K907" s="173"/>
    </row>
    <row r="908" spans="8:11" ht="18">
      <c r="H908" s="173"/>
      <c r="K908" s="173"/>
    </row>
    <row r="909" spans="8:11" ht="18">
      <c r="H909" s="173"/>
      <c r="K909" s="173"/>
    </row>
    <row r="910" spans="8:11" ht="18">
      <c r="H910" s="173"/>
      <c r="K910" s="173"/>
    </row>
    <row r="911" spans="8:11" ht="18">
      <c r="H911" s="173"/>
      <c r="K911" s="173"/>
    </row>
    <row r="912" spans="8:11" ht="18">
      <c r="H912" s="173"/>
      <c r="K912" s="173"/>
    </row>
    <row r="913" spans="8:11" ht="18">
      <c r="H913" s="173"/>
      <c r="K913" s="173"/>
    </row>
    <row r="914" spans="8:11" ht="18">
      <c r="H914" s="173"/>
      <c r="K914" s="173"/>
    </row>
    <row r="915" spans="8:11" ht="18">
      <c r="H915" s="173"/>
      <c r="K915" s="173"/>
    </row>
    <row r="916" spans="8:11" ht="18">
      <c r="H916" s="173"/>
      <c r="K916" s="173"/>
    </row>
    <row r="917" spans="8:11" ht="18">
      <c r="H917" s="173"/>
      <c r="K917" s="173"/>
    </row>
    <row r="918" spans="8:11" ht="18">
      <c r="H918" s="173"/>
      <c r="K918" s="173"/>
    </row>
    <row r="919" spans="8:11" ht="18">
      <c r="H919" s="173"/>
      <c r="K919" s="173"/>
    </row>
    <row r="920" spans="8:11" ht="18">
      <c r="H920" s="173"/>
      <c r="K920" s="173"/>
    </row>
    <row r="921" spans="8:11" ht="18">
      <c r="H921" s="173"/>
      <c r="K921" s="173"/>
    </row>
    <row r="922" spans="8:11" ht="18">
      <c r="H922" s="173"/>
      <c r="K922" s="173"/>
    </row>
    <row r="923" spans="8:11" ht="18">
      <c r="H923" s="173"/>
      <c r="K923" s="173"/>
    </row>
    <row r="924" spans="8:11" ht="18">
      <c r="H924" s="173"/>
      <c r="K924" s="173"/>
    </row>
    <row r="925" spans="8:11" ht="18">
      <c r="H925" s="173"/>
      <c r="K925" s="173"/>
    </row>
    <row r="926" spans="8:11" ht="18">
      <c r="H926" s="173"/>
      <c r="K926" s="173"/>
    </row>
    <row r="927" spans="8:11" ht="18">
      <c r="H927" s="173"/>
      <c r="K927" s="173"/>
    </row>
    <row r="928" spans="8:11" ht="18">
      <c r="H928" s="173"/>
      <c r="K928" s="173"/>
    </row>
    <row r="929" spans="8:11" ht="18">
      <c r="H929" s="173"/>
      <c r="K929" s="173"/>
    </row>
    <row r="930" spans="8:11" ht="18">
      <c r="H930" s="173"/>
      <c r="K930" s="173"/>
    </row>
    <row r="931" spans="8:11" ht="18">
      <c r="H931" s="173"/>
      <c r="K931" s="173"/>
    </row>
    <row r="932" spans="8:11" ht="18">
      <c r="H932" s="173"/>
      <c r="K932" s="173"/>
    </row>
    <row r="933" spans="8:11" ht="18">
      <c r="H933" s="173"/>
      <c r="K933" s="173"/>
    </row>
    <row r="934" spans="8:11" ht="18">
      <c r="H934" s="173"/>
      <c r="K934" s="173"/>
    </row>
    <row r="935" spans="8:11" ht="18">
      <c r="H935" s="173"/>
      <c r="K935" s="173"/>
    </row>
    <row r="936" spans="8:11" ht="18">
      <c r="H936" s="173"/>
      <c r="K936" s="173"/>
    </row>
    <row r="937" spans="8:11" ht="18">
      <c r="H937" s="173"/>
      <c r="K937" s="173"/>
    </row>
    <row r="938" spans="8:11" ht="18">
      <c r="H938" s="173"/>
      <c r="K938" s="173"/>
    </row>
    <row r="939" spans="8:11" ht="18">
      <c r="H939" s="173"/>
      <c r="K939" s="173"/>
    </row>
    <row r="940" spans="8:11" ht="18">
      <c r="H940" s="173"/>
      <c r="K940" s="173"/>
    </row>
    <row r="941" spans="8:11" ht="18">
      <c r="H941" s="173"/>
      <c r="K941" s="173"/>
    </row>
    <row r="942" spans="8:11" ht="18">
      <c r="H942" s="173"/>
      <c r="K942" s="173"/>
    </row>
    <row r="943" spans="8:11" ht="18">
      <c r="H943" s="173"/>
      <c r="K943" s="173"/>
    </row>
    <row r="944" spans="8:11" ht="18">
      <c r="H944" s="173"/>
      <c r="K944" s="173"/>
    </row>
    <row r="945" spans="8:11" ht="18">
      <c r="H945" s="173"/>
      <c r="K945" s="173"/>
    </row>
    <row r="946" spans="8:11" ht="18">
      <c r="H946" s="173"/>
      <c r="K946" s="173"/>
    </row>
    <row r="947" spans="8:11" ht="18">
      <c r="H947" s="173"/>
      <c r="K947" s="173"/>
    </row>
    <row r="948" spans="8:11" ht="18">
      <c r="H948" s="173"/>
      <c r="K948" s="173"/>
    </row>
    <row r="949" spans="8:11" ht="18">
      <c r="H949" s="173"/>
      <c r="K949" s="173"/>
    </row>
    <row r="950" spans="8:11" ht="18">
      <c r="H950" s="173"/>
      <c r="K950" s="173"/>
    </row>
    <row r="951" spans="8:11" ht="18">
      <c r="H951" s="173"/>
      <c r="K951" s="173"/>
    </row>
    <row r="952" spans="8:11" ht="18">
      <c r="H952" s="173"/>
      <c r="K952" s="173"/>
    </row>
    <row r="953" spans="8:11" ht="18">
      <c r="H953" s="173"/>
      <c r="K953" s="173"/>
    </row>
    <row r="954" spans="8:11" ht="18">
      <c r="H954" s="173"/>
      <c r="K954" s="173"/>
    </row>
    <row r="955" spans="8:11" ht="18">
      <c r="H955" s="173"/>
      <c r="K955" s="173"/>
    </row>
    <row r="956" spans="8:11" ht="18">
      <c r="H956" s="173"/>
      <c r="K956" s="173"/>
    </row>
    <row r="957" spans="8:11" ht="18">
      <c r="H957" s="173"/>
      <c r="K957" s="173"/>
    </row>
    <row r="958" spans="8:11" ht="18">
      <c r="H958" s="173"/>
      <c r="K958" s="173"/>
    </row>
    <row r="959" spans="8:11" ht="18">
      <c r="H959" s="173"/>
      <c r="K959" s="173"/>
    </row>
    <row r="960" spans="8:11" ht="18">
      <c r="H960" s="173"/>
      <c r="K960" s="173"/>
    </row>
    <row r="961" spans="8:11" ht="18">
      <c r="H961" s="173"/>
      <c r="K961" s="173"/>
    </row>
    <row r="962" spans="8:11" ht="18">
      <c r="H962" s="173"/>
      <c r="K962" s="173"/>
    </row>
    <row r="963" spans="8:11" ht="18">
      <c r="H963" s="173"/>
      <c r="K963" s="173"/>
    </row>
    <row r="964" spans="8:11" ht="18">
      <c r="H964" s="173"/>
      <c r="K964" s="173"/>
    </row>
    <row r="965" spans="8:11" ht="18">
      <c r="H965" s="173"/>
      <c r="K965" s="173"/>
    </row>
    <row r="966" spans="8:11" ht="18">
      <c r="H966" s="173"/>
      <c r="K966" s="173"/>
    </row>
    <row r="967" spans="8:11" ht="18">
      <c r="H967" s="173"/>
      <c r="K967" s="173"/>
    </row>
    <row r="968" spans="8:11" ht="18">
      <c r="H968" s="173"/>
      <c r="K968" s="173"/>
    </row>
    <row r="969" spans="8:11" ht="18">
      <c r="H969" s="173"/>
      <c r="K969" s="173"/>
    </row>
    <row r="970" spans="8:11" ht="18">
      <c r="H970" s="173"/>
      <c r="K970" s="173"/>
    </row>
    <row r="971" spans="8:11" ht="18">
      <c r="H971" s="173"/>
      <c r="K971" s="173"/>
    </row>
    <row r="972" spans="8:11" ht="18">
      <c r="H972" s="173"/>
      <c r="K972" s="173"/>
    </row>
    <row r="973" spans="8:11" ht="18">
      <c r="H973" s="173"/>
      <c r="K973" s="173"/>
    </row>
    <row r="974" spans="8:11" ht="18">
      <c r="H974" s="173"/>
      <c r="K974" s="173"/>
    </row>
    <row r="975" spans="8:11" ht="18">
      <c r="H975" s="173"/>
      <c r="K975" s="173"/>
    </row>
    <row r="976" spans="8:11" ht="18">
      <c r="H976" s="173"/>
      <c r="K976" s="173"/>
    </row>
    <row r="977" spans="8:11" ht="18">
      <c r="H977" s="173"/>
      <c r="K977" s="173"/>
    </row>
    <row r="978" spans="8:11" ht="18">
      <c r="H978" s="173"/>
      <c r="K978" s="173"/>
    </row>
    <row r="979" spans="8:11" ht="18">
      <c r="H979" s="173"/>
      <c r="K979" s="173"/>
    </row>
    <row r="980" spans="8:11" ht="18">
      <c r="H980" s="173"/>
      <c r="K980" s="173"/>
    </row>
    <row r="981" spans="8:11" ht="18">
      <c r="H981" s="173"/>
      <c r="K981" s="173"/>
    </row>
    <row r="982" spans="8:11" ht="18">
      <c r="H982" s="173"/>
      <c r="K982" s="173"/>
    </row>
    <row r="983" spans="8:11" ht="18">
      <c r="H983" s="173"/>
      <c r="K983" s="173"/>
    </row>
    <row r="984" spans="8:11" ht="18">
      <c r="H984" s="173"/>
      <c r="K984" s="173"/>
    </row>
    <row r="985" spans="8:11" ht="18">
      <c r="H985" s="173"/>
      <c r="K985" s="173"/>
    </row>
    <row r="986" spans="8:11" ht="18">
      <c r="H986" s="173"/>
      <c r="K986" s="173"/>
    </row>
    <row r="987" spans="8:11" ht="18">
      <c r="H987" s="173"/>
      <c r="K987" s="173"/>
    </row>
    <row r="988" spans="8:11" ht="18">
      <c r="H988" s="173"/>
      <c r="K988" s="173"/>
    </row>
    <row r="989" spans="8:11" ht="18">
      <c r="H989" s="173"/>
      <c r="K989" s="173"/>
    </row>
    <row r="990" spans="8:11" ht="18">
      <c r="H990" s="173"/>
      <c r="K990" s="173"/>
    </row>
    <row r="991" spans="8:11" ht="18">
      <c r="H991" s="173"/>
      <c r="K991" s="173"/>
    </row>
    <row r="992" spans="8:11" ht="18">
      <c r="H992" s="173"/>
      <c r="K992" s="173"/>
    </row>
    <row r="993" spans="8:11" ht="18">
      <c r="H993" s="173"/>
      <c r="K993" s="173"/>
    </row>
    <row r="994" spans="8:11" ht="18">
      <c r="H994" s="173"/>
      <c r="K994" s="173"/>
    </row>
    <row r="995" spans="8:11" ht="18">
      <c r="H995" s="173"/>
      <c r="K995" s="173"/>
    </row>
    <row r="996" spans="8:11" ht="18">
      <c r="H996" s="173"/>
      <c r="K996" s="173"/>
    </row>
    <row r="997" spans="8:11" ht="18">
      <c r="H997" s="173"/>
      <c r="K997" s="173"/>
    </row>
    <row r="998" spans="8:11" ht="18">
      <c r="H998" s="173"/>
      <c r="K998" s="173"/>
    </row>
    <row r="999" spans="8:11" ht="18">
      <c r="H999" s="173"/>
      <c r="K999" s="173"/>
    </row>
    <row r="1000" spans="8:11" ht="18">
      <c r="H1000" s="173"/>
      <c r="K1000" s="173"/>
    </row>
    <row r="1001" spans="8:11" ht="18">
      <c r="H1001" s="173"/>
      <c r="K1001" s="173"/>
    </row>
    <row r="1002" spans="8:11" ht="18">
      <c r="H1002" s="173"/>
      <c r="K1002" s="173"/>
    </row>
    <row r="1003" spans="8:11" ht="18">
      <c r="H1003" s="173"/>
      <c r="K1003" s="173"/>
    </row>
    <row r="1004" spans="8:11" ht="18">
      <c r="H1004" s="173"/>
      <c r="K1004" s="173"/>
    </row>
    <row r="1005" spans="8:11" ht="18">
      <c r="H1005" s="173"/>
      <c r="K1005" s="173"/>
    </row>
    <row r="1006" spans="8:11" ht="18">
      <c r="H1006" s="173"/>
      <c r="K1006" s="173"/>
    </row>
    <row r="1007" spans="8:11" ht="18">
      <c r="H1007" s="173"/>
      <c r="K1007" s="173"/>
    </row>
    <row r="1008" spans="8:11" ht="18">
      <c r="H1008" s="173"/>
      <c r="K1008" s="173"/>
    </row>
    <row r="1009" spans="8:11" ht="18">
      <c r="H1009" s="173"/>
      <c r="K1009" s="173"/>
    </row>
    <row r="1010" spans="8:11" ht="18">
      <c r="H1010" s="173"/>
      <c r="K1010" s="173"/>
    </row>
    <row r="1011" spans="8:11" ht="18">
      <c r="H1011" s="173"/>
      <c r="K1011" s="173"/>
    </row>
    <row r="1012" spans="8:11" ht="18">
      <c r="H1012" s="173"/>
      <c r="K1012" s="173"/>
    </row>
    <row r="1013" spans="8:11" ht="18">
      <c r="H1013" s="173"/>
      <c r="K1013" s="173"/>
    </row>
    <row r="1014" spans="8:11" ht="18">
      <c r="H1014" s="173"/>
      <c r="K1014" s="173"/>
    </row>
    <row r="1015" spans="8:11" ht="18">
      <c r="H1015" s="173"/>
      <c r="K1015" s="173"/>
    </row>
    <row r="1016" spans="8:11" ht="18">
      <c r="H1016" s="173"/>
      <c r="K1016" s="173"/>
    </row>
    <row r="1017" spans="8:11" ht="18">
      <c r="H1017" s="173"/>
      <c r="K1017" s="173"/>
    </row>
    <row r="1018" spans="8:11" ht="18">
      <c r="H1018" s="173"/>
      <c r="K1018" s="173"/>
    </row>
    <row r="1019" spans="8:11" ht="18">
      <c r="H1019" s="173"/>
      <c r="K1019" s="173"/>
    </row>
    <row r="1020" spans="8:11" ht="18">
      <c r="H1020" s="173"/>
      <c r="K1020" s="173"/>
    </row>
    <row r="1021" spans="8:11" ht="18">
      <c r="H1021" s="173"/>
      <c r="K1021" s="173"/>
    </row>
    <row r="1022" spans="8:11" ht="18">
      <c r="H1022" s="173"/>
      <c r="K1022" s="173"/>
    </row>
    <row r="1023" spans="8:11" ht="18">
      <c r="H1023" s="173"/>
      <c r="K1023" s="173"/>
    </row>
    <row r="1024" spans="8:11" ht="18">
      <c r="H1024" s="173"/>
      <c r="K1024" s="173"/>
    </row>
    <row r="1025" spans="8:11" ht="18">
      <c r="H1025" s="173"/>
      <c r="K1025" s="173"/>
    </row>
    <row r="1026" spans="8:11" ht="18">
      <c r="H1026" s="173"/>
      <c r="K1026" s="173"/>
    </row>
    <row r="1027" spans="8:11" ht="18">
      <c r="H1027" s="173"/>
      <c r="K1027" s="173"/>
    </row>
    <row r="1028" spans="8:11" ht="18">
      <c r="H1028" s="173"/>
      <c r="K1028" s="173"/>
    </row>
    <row r="1029" spans="8:11" ht="18">
      <c r="H1029" s="173"/>
      <c r="K1029" s="173"/>
    </row>
    <row r="1030" spans="8:11" ht="18">
      <c r="H1030" s="173"/>
      <c r="K1030" s="173"/>
    </row>
    <row r="1031" spans="8:11" ht="18">
      <c r="H1031" s="173"/>
      <c r="K1031" s="173"/>
    </row>
    <row r="1032" spans="8:11" ht="18">
      <c r="H1032" s="173"/>
      <c r="K1032" s="173"/>
    </row>
    <row r="1033" spans="8:11" ht="18">
      <c r="H1033" s="173"/>
      <c r="K1033" s="173"/>
    </row>
    <row r="1034" spans="8:11" ht="18">
      <c r="H1034" s="173"/>
      <c r="K1034" s="173"/>
    </row>
    <row r="1035" spans="8:11" ht="18">
      <c r="H1035" s="173"/>
      <c r="K1035" s="173"/>
    </row>
    <row r="1036" spans="8:11" ht="18">
      <c r="H1036" s="173"/>
      <c r="K1036" s="173"/>
    </row>
    <row r="1037" spans="8:11" ht="18">
      <c r="H1037" s="173"/>
      <c r="K1037" s="173"/>
    </row>
    <row r="1038" spans="8:11" ht="18">
      <c r="H1038" s="173"/>
      <c r="K1038" s="173"/>
    </row>
    <row r="1039" spans="8:11" ht="18">
      <c r="H1039" s="173"/>
      <c r="K1039" s="173"/>
    </row>
    <row r="1040" spans="8:11" ht="18">
      <c r="H1040" s="173"/>
      <c r="K1040" s="173"/>
    </row>
    <row r="1041" spans="8:11" ht="18">
      <c r="H1041" s="173"/>
      <c r="K1041" s="173"/>
    </row>
    <row r="1042" spans="8:11" ht="18">
      <c r="H1042" s="173"/>
      <c r="K1042" s="173"/>
    </row>
    <row r="1043" spans="8:11" ht="18">
      <c r="H1043" s="173"/>
      <c r="K1043" s="173"/>
    </row>
    <row r="1044" spans="8:11" ht="18">
      <c r="H1044" s="173"/>
      <c r="K1044" s="173"/>
    </row>
    <row r="1045" spans="8:11" ht="18">
      <c r="H1045" s="173"/>
      <c r="K1045" s="173"/>
    </row>
    <row r="1046" spans="8:11" ht="18">
      <c r="H1046" s="173"/>
      <c r="K1046" s="173"/>
    </row>
    <row r="1047" spans="8:11" ht="18">
      <c r="H1047" s="173"/>
      <c r="K1047" s="173"/>
    </row>
    <row r="1048" spans="8:11" ht="18">
      <c r="H1048" s="173"/>
      <c r="K1048" s="173"/>
    </row>
    <row r="1049" spans="8:11" ht="18">
      <c r="H1049" s="173"/>
      <c r="K1049" s="173"/>
    </row>
    <row r="1050" spans="8:11" ht="18">
      <c r="H1050" s="173"/>
      <c r="K1050" s="173"/>
    </row>
    <row r="1051" spans="8:11" ht="18">
      <c r="H1051" s="173"/>
      <c r="K1051" s="173"/>
    </row>
    <row r="1052" spans="8:11" ht="18">
      <c r="H1052" s="173"/>
      <c r="K1052" s="173"/>
    </row>
    <row r="1053" spans="8:11" ht="18">
      <c r="H1053" s="173"/>
      <c r="K1053" s="173"/>
    </row>
    <row r="1054" spans="8:11" ht="18">
      <c r="H1054" s="173"/>
      <c r="K1054" s="173"/>
    </row>
    <row r="1055" spans="8:11" ht="18">
      <c r="H1055" s="173"/>
      <c r="K1055" s="173"/>
    </row>
    <row r="1056" spans="8:11" ht="18">
      <c r="H1056" s="173"/>
      <c r="K1056" s="173"/>
    </row>
    <row r="1057" spans="8:11" ht="18">
      <c r="H1057" s="173"/>
      <c r="K1057" s="173"/>
    </row>
    <row r="1058" spans="8:11" ht="18">
      <c r="H1058" s="173"/>
      <c r="K1058" s="173"/>
    </row>
    <row r="1059" spans="8:11" ht="18">
      <c r="H1059" s="173"/>
      <c r="K1059" s="173"/>
    </row>
    <row r="1060" spans="8:11" ht="18">
      <c r="H1060" s="173"/>
      <c r="K1060" s="173"/>
    </row>
    <row r="1061" spans="8:11" ht="18">
      <c r="H1061" s="173"/>
      <c r="K1061" s="173"/>
    </row>
    <row r="1062" spans="8:11" ht="18">
      <c r="H1062" s="173"/>
      <c r="K1062" s="173"/>
    </row>
    <row r="1063" spans="8:11" ht="18">
      <c r="H1063" s="173"/>
      <c r="K1063" s="173"/>
    </row>
    <row r="1064" spans="8:11" ht="18">
      <c r="H1064" s="173"/>
      <c r="K1064" s="173"/>
    </row>
    <row r="1065" spans="8:11" ht="18">
      <c r="H1065" s="173"/>
      <c r="K1065" s="173"/>
    </row>
    <row r="1066" spans="8:11" ht="18">
      <c r="H1066" s="173"/>
      <c r="K1066" s="173"/>
    </row>
    <row r="1067" spans="8:11" ht="18">
      <c r="H1067" s="173"/>
      <c r="K1067" s="173"/>
    </row>
    <row r="1068" spans="8:11" ht="18">
      <c r="H1068" s="173"/>
      <c r="K1068" s="173"/>
    </row>
    <row r="1069" spans="8:11" ht="18">
      <c r="H1069" s="173"/>
      <c r="K1069" s="173"/>
    </row>
    <row r="1070" spans="8:11" ht="18">
      <c r="H1070" s="173"/>
      <c r="K1070" s="173"/>
    </row>
    <row r="1071" spans="8:11" ht="18">
      <c r="H1071" s="173"/>
      <c r="K1071" s="173"/>
    </row>
    <row r="1072" spans="8:11" ht="18">
      <c r="H1072" s="173"/>
      <c r="K1072" s="173"/>
    </row>
    <row r="1073" spans="8:11" ht="18">
      <c r="H1073" s="173"/>
      <c r="K1073" s="173"/>
    </row>
    <row r="1074" spans="8:11" ht="18">
      <c r="H1074" s="173"/>
      <c r="K1074" s="173"/>
    </row>
    <row r="1075" spans="8:11" ht="18">
      <c r="H1075" s="173"/>
      <c r="K1075" s="173"/>
    </row>
    <row r="1076" spans="8:11" ht="18">
      <c r="H1076" s="173"/>
      <c r="K1076" s="173"/>
    </row>
    <row r="1077" spans="8:11" ht="18">
      <c r="H1077" s="173"/>
      <c r="K1077" s="173"/>
    </row>
    <row r="1078" spans="8:11" ht="18">
      <c r="H1078" s="173"/>
      <c r="K1078" s="173"/>
    </row>
    <row r="1079" spans="8:11" ht="18">
      <c r="H1079" s="173"/>
      <c r="K1079" s="173"/>
    </row>
    <row r="1080" spans="8:11" ht="18">
      <c r="H1080" s="173"/>
      <c r="K1080" s="173"/>
    </row>
    <row r="1081" spans="8:11" ht="18">
      <c r="H1081" s="173"/>
      <c r="K1081" s="173"/>
    </row>
    <row r="1082" spans="8:11" ht="18">
      <c r="H1082" s="173"/>
      <c r="K1082" s="173"/>
    </row>
    <row r="1083" spans="8:11" ht="18">
      <c r="H1083" s="173"/>
      <c r="K1083" s="173"/>
    </row>
    <row r="1084" spans="8:11" ht="18">
      <c r="H1084" s="173"/>
      <c r="K1084" s="173"/>
    </row>
    <row r="1085" spans="8:11" ht="18">
      <c r="H1085" s="173"/>
      <c r="K1085" s="173"/>
    </row>
    <row r="1086" spans="8:11" ht="18">
      <c r="H1086" s="173"/>
      <c r="K1086" s="173"/>
    </row>
    <row r="1087" spans="8:11" ht="18">
      <c r="H1087" s="173"/>
      <c r="K1087" s="173"/>
    </row>
    <row r="1088" spans="8:11" ht="18">
      <c r="H1088" s="173"/>
      <c r="K1088" s="173"/>
    </row>
    <row r="1089" spans="8:11" ht="18">
      <c r="H1089" s="173"/>
      <c r="K1089" s="173"/>
    </row>
    <row r="1090" spans="8:11" ht="18">
      <c r="H1090" s="173"/>
      <c r="K1090" s="173"/>
    </row>
    <row r="1091" spans="8:11" ht="18">
      <c r="H1091" s="173"/>
      <c r="K1091" s="173"/>
    </row>
    <row r="1092" spans="8:11" ht="18">
      <c r="H1092" s="173"/>
      <c r="K1092" s="173"/>
    </row>
    <row r="1093" spans="8:11" ht="18">
      <c r="H1093" s="173"/>
      <c r="K1093" s="173"/>
    </row>
    <row r="1094" spans="8:11" ht="18">
      <c r="H1094" s="173"/>
      <c r="K1094" s="173"/>
    </row>
    <row r="1095" spans="8:11" ht="18">
      <c r="H1095" s="173"/>
      <c r="K1095" s="173"/>
    </row>
    <row r="1096" spans="8:11" ht="18">
      <c r="H1096" s="173"/>
      <c r="K1096" s="173"/>
    </row>
    <row r="1097" spans="8:11" ht="18">
      <c r="H1097" s="173"/>
      <c r="K1097" s="173"/>
    </row>
    <row r="1098" spans="8:11" ht="18">
      <c r="H1098" s="173"/>
      <c r="K1098" s="173"/>
    </row>
    <row r="1099" spans="8:11" ht="18">
      <c r="H1099" s="173"/>
      <c r="K1099" s="173"/>
    </row>
    <row r="1100" spans="8:11" ht="18">
      <c r="H1100" s="173"/>
      <c r="K1100" s="173"/>
    </row>
    <row r="1101" spans="8:11" ht="18">
      <c r="H1101" s="173"/>
      <c r="K1101" s="173"/>
    </row>
    <row r="1102" spans="8:11" ht="18">
      <c r="H1102" s="173"/>
      <c r="K1102" s="173"/>
    </row>
    <row r="1103" spans="8:11" ht="18">
      <c r="H1103" s="173"/>
      <c r="K1103" s="173"/>
    </row>
    <row r="1104" spans="8:11" ht="18">
      <c r="H1104" s="173"/>
      <c r="K1104" s="173"/>
    </row>
    <row r="1105" spans="8:11" ht="18">
      <c r="H1105" s="173"/>
      <c r="K1105" s="173"/>
    </row>
    <row r="1106" spans="8:11" ht="18">
      <c r="H1106" s="173"/>
      <c r="K1106" s="173"/>
    </row>
    <row r="1107" spans="8:11" ht="18">
      <c r="H1107" s="173"/>
      <c r="K1107" s="173"/>
    </row>
    <row r="1108" spans="8:11" ht="18">
      <c r="H1108" s="173"/>
      <c r="K1108" s="173"/>
    </row>
    <row r="1109" spans="8:11" ht="18">
      <c r="H1109" s="173"/>
      <c r="K1109" s="173"/>
    </row>
    <row r="1110" spans="8:11" ht="18">
      <c r="H1110" s="173"/>
      <c r="K1110" s="173"/>
    </row>
    <row r="1111" spans="8:11" ht="18">
      <c r="H1111" s="173"/>
      <c r="K1111" s="173"/>
    </row>
    <row r="1112" spans="8:11" ht="18">
      <c r="H1112" s="173"/>
      <c r="K1112" s="173"/>
    </row>
    <row r="1113" spans="8:11" ht="18">
      <c r="H1113" s="173"/>
      <c r="K1113" s="173"/>
    </row>
    <row r="1114" spans="8:11" ht="18">
      <c r="H1114" s="173"/>
      <c r="K1114" s="173"/>
    </row>
    <row r="1115" spans="8:11" ht="18">
      <c r="H1115" s="173"/>
      <c r="K1115" s="173"/>
    </row>
    <row r="1116" spans="8:11" ht="18">
      <c r="H1116" s="173"/>
      <c r="K1116" s="173"/>
    </row>
    <row r="1117" spans="8:11" ht="18">
      <c r="H1117" s="173"/>
      <c r="K1117" s="173"/>
    </row>
    <row r="1118" spans="8:11" ht="18">
      <c r="H1118" s="173"/>
      <c r="K1118" s="173"/>
    </row>
    <row r="1119" spans="8:11" ht="18">
      <c r="H1119" s="173"/>
      <c r="K1119" s="173"/>
    </row>
    <row r="1120" spans="8:11" ht="18">
      <c r="H1120" s="173"/>
      <c r="K1120" s="173"/>
    </row>
    <row r="1121" spans="8:11" ht="18">
      <c r="H1121" s="173"/>
      <c r="K1121" s="173"/>
    </row>
    <row r="1122" spans="8:11" ht="18">
      <c r="H1122" s="173"/>
      <c r="K1122" s="173"/>
    </row>
    <row r="1123" spans="8:11" ht="18">
      <c r="H1123" s="173"/>
      <c r="K1123" s="173"/>
    </row>
    <row r="1124" spans="8:11" ht="18">
      <c r="H1124" s="173"/>
      <c r="K1124" s="173"/>
    </row>
    <row r="1125" spans="8:11" ht="18">
      <c r="H1125" s="173"/>
      <c r="K1125" s="173"/>
    </row>
    <row r="1126" spans="8:11" ht="18">
      <c r="H1126" s="173"/>
      <c r="K1126" s="173"/>
    </row>
    <row r="1127" spans="8:11" ht="18">
      <c r="H1127" s="173"/>
      <c r="K1127" s="173"/>
    </row>
    <row r="1128" spans="8:11" ht="18">
      <c r="H1128" s="173"/>
      <c r="K1128" s="173"/>
    </row>
    <row r="1129" spans="8:11" ht="18">
      <c r="H1129" s="173"/>
      <c r="K1129" s="173"/>
    </row>
    <row r="1130" spans="8:11" ht="18">
      <c r="H1130" s="173"/>
      <c r="K1130" s="173"/>
    </row>
    <row r="1131" spans="8:11" ht="18">
      <c r="H1131" s="173"/>
      <c r="K1131" s="173"/>
    </row>
    <row r="1132" spans="8:11" ht="18">
      <c r="H1132" s="173"/>
      <c r="K1132" s="173"/>
    </row>
    <row r="1133" spans="8:11" ht="18">
      <c r="H1133" s="173"/>
      <c r="K1133" s="173"/>
    </row>
    <row r="1134" spans="8:11" ht="18">
      <c r="H1134" s="173"/>
      <c r="K1134" s="173"/>
    </row>
    <row r="1135" spans="8:11" ht="18">
      <c r="H1135" s="173"/>
      <c r="K1135" s="173"/>
    </row>
    <row r="1136" spans="8:11" ht="18">
      <c r="H1136" s="173"/>
      <c r="K1136" s="173"/>
    </row>
    <row r="1137" spans="8:11" ht="18">
      <c r="H1137" s="173"/>
      <c r="K1137" s="173"/>
    </row>
    <row r="1138" spans="8:11" ht="18">
      <c r="H1138" s="173"/>
      <c r="K1138" s="173"/>
    </row>
    <row r="1139" spans="8:11" ht="18">
      <c r="H1139" s="173"/>
      <c r="K1139" s="173"/>
    </row>
    <row r="1140" spans="8:11" ht="18">
      <c r="H1140" s="173"/>
      <c r="K1140" s="173"/>
    </row>
    <row r="1141" spans="8:11" ht="18">
      <c r="H1141" s="173"/>
      <c r="K1141" s="173"/>
    </row>
    <row r="1142" spans="8:11" ht="18">
      <c r="H1142" s="173"/>
      <c r="K1142" s="173"/>
    </row>
    <row r="1143" spans="8:11" ht="18">
      <c r="H1143" s="173"/>
      <c r="K1143" s="173"/>
    </row>
    <row r="1144" spans="8:11" ht="18">
      <c r="H1144" s="173"/>
      <c r="K1144" s="173"/>
    </row>
    <row r="1145" spans="8:11" ht="18">
      <c r="H1145" s="173"/>
      <c r="K1145" s="173"/>
    </row>
    <row r="1146" spans="8:11" ht="18">
      <c r="H1146" s="173"/>
      <c r="K1146" s="173"/>
    </row>
    <row r="1147" spans="8:11" ht="18">
      <c r="H1147" s="173"/>
      <c r="K1147" s="173"/>
    </row>
    <row r="1148" spans="8:11" ht="18">
      <c r="H1148" s="173"/>
      <c r="K1148" s="173"/>
    </row>
    <row r="1149" spans="8:11" ht="18">
      <c r="H1149" s="173"/>
      <c r="K1149" s="173"/>
    </row>
    <row r="1150" spans="8:11" ht="18">
      <c r="H1150" s="173"/>
      <c r="K1150" s="173"/>
    </row>
    <row r="1151" spans="8:11" ht="18">
      <c r="H1151" s="173"/>
      <c r="K1151" s="173"/>
    </row>
    <row r="1152" spans="8:11" ht="18">
      <c r="H1152" s="173"/>
      <c r="K1152" s="173"/>
    </row>
    <row r="1153" spans="8:11" ht="18">
      <c r="H1153" s="173"/>
      <c r="K1153" s="173"/>
    </row>
    <row r="1154" spans="8:11" ht="18">
      <c r="H1154" s="173"/>
      <c r="K1154" s="173"/>
    </row>
    <row r="1155" spans="8:11" ht="18">
      <c r="H1155" s="173"/>
      <c r="K1155" s="173"/>
    </row>
    <row r="1156" spans="8:11" ht="18">
      <c r="H1156" s="173"/>
      <c r="K1156" s="173"/>
    </row>
    <row r="1157" spans="8:11" ht="18">
      <c r="H1157" s="173"/>
      <c r="K1157" s="173"/>
    </row>
    <row r="1158" spans="8:11" ht="18">
      <c r="H1158" s="173"/>
      <c r="K1158" s="173"/>
    </row>
    <row r="1159" spans="8:11" ht="18">
      <c r="H1159" s="173"/>
      <c r="K1159" s="173"/>
    </row>
    <row r="1160" spans="8:11" ht="18">
      <c r="H1160" s="173"/>
      <c r="K1160" s="173"/>
    </row>
    <row r="1161" spans="8:11" ht="18">
      <c r="H1161" s="173"/>
      <c r="K1161" s="173"/>
    </row>
    <row r="1162" spans="8:11" ht="18">
      <c r="H1162" s="173"/>
      <c r="K1162" s="173"/>
    </row>
    <row r="1163" spans="8:11" ht="18">
      <c r="H1163" s="173"/>
      <c r="K1163" s="173"/>
    </row>
    <row r="1164" spans="8:11" ht="18">
      <c r="H1164" s="173"/>
      <c r="K1164" s="173"/>
    </row>
    <row r="1165" spans="8:11" ht="18">
      <c r="H1165" s="173"/>
      <c r="K1165" s="173"/>
    </row>
    <row r="1166" spans="8:11" ht="18">
      <c r="H1166" s="173"/>
      <c r="K1166" s="173"/>
    </row>
    <row r="1167" spans="8:11" ht="18">
      <c r="H1167" s="173"/>
      <c r="K1167" s="173"/>
    </row>
    <row r="1168" spans="8:11" ht="18">
      <c r="H1168" s="173"/>
      <c r="K1168" s="173"/>
    </row>
    <row r="1169" spans="8:11" ht="18">
      <c r="H1169" s="173"/>
      <c r="K1169" s="173"/>
    </row>
    <row r="1170" spans="8:11" ht="18">
      <c r="H1170" s="173"/>
      <c r="K1170" s="173"/>
    </row>
    <row r="1171" spans="8:11" ht="18">
      <c r="H1171" s="173"/>
      <c r="K1171" s="173"/>
    </row>
    <row r="1172" spans="8:11" ht="18">
      <c r="H1172" s="173"/>
      <c r="K1172" s="173"/>
    </row>
    <row r="1173" spans="8:11" ht="18">
      <c r="H1173" s="173"/>
      <c r="K1173" s="173"/>
    </row>
    <row r="1174" spans="8:11" ht="18">
      <c r="H1174" s="173"/>
      <c r="K1174" s="173"/>
    </row>
    <row r="1175" spans="8:11" ht="18">
      <c r="H1175" s="173"/>
      <c r="K1175" s="173"/>
    </row>
    <row r="1176" spans="8:11" ht="18">
      <c r="H1176" s="173"/>
      <c r="K1176" s="173"/>
    </row>
    <row r="1177" spans="8:11" ht="18">
      <c r="H1177" s="173"/>
      <c r="K1177" s="173"/>
    </row>
    <row r="1178" spans="8:11" ht="18">
      <c r="H1178" s="173"/>
      <c r="K1178" s="173"/>
    </row>
    <row r="1179" spans="8:11" ht="18">
      <c r="H1179" s="173"/>
      <c r="K1179" s="173"/>
    </row>
    <row r="1180" spans="8:11" ht="18">
      <c r="H1180" s="173"/>
      <c r="K1180" s="173"/>
    </row>
    <row r="1181" spans="8:11" ht="18">
      <c r="H1181" s="173"/>
      <c r="K1181" s="173"/>
    </row>
    <row r="1182" spans="8:11" ht="18">
      <c r="H1182" s="173"/>
      <c r="K1182" s="173"/>
    </row>
    <row r="1183" spans="8:11" ht="18">
      <c r="H1183" s="173"/>
      <c r="K1183" s="173"/>
    </row>
    <row r="1184" spans="8:11" ht="18">
      <c r="H1184" s="173"/>
      <c r="K1184" s="173"/>
    </row>
    <row r="1185" spans="8:11" ht="18">
      <c r="H1185" s="173"/>
      <c r="K1185" s="173"/>
    </row>
    <row r="1186" spans="8:11" ht="18">
      <c r="H1186" s="173"/>
      <c r="K1186" s="173"/>
    </row>
    <row r="1187" spans="8:11" ht="18">
      <c r="H1187" s="173"/>
      <c r="K1187" s="173"/>
    </row>
    <row r="1188" spans="8:11" ht="18">
      <c r="H1188" s="173"/>
      <c r="K1188" s="173"/>
    </row>
    <row r="1189" spans="8:11" ht="18">
      <c r="H1189" s="173"/>
      <c r="K1189" s="173"/>
    </row>
    <row r="1190" spans="8:11" ht="18">
      <c r="H1190" s="173"/>
      <c r="K1190" s="173"/>
    </row>
    <row r="1191" spans="8:11" ht="18">
      <c r="H1191" s="173"/>
      <c r="K1191" s="173"/>
    </row>
    <row r="1192" spans="8:11" ht="18">
      <c r="H1192" s="173"/>
      <c r="K1192" s="173"/>
    </row>
    <row r="1193" spans="8:11" ht="18">
      <c r="H1193" s="173"/>
      <c r="K1193" s="173"/>
    </row>
    <row r="1194" spans="8:11" ht="18">
      <c r="H1194" s="173"/>
      <c r="K1194" s="173"/>
    </row>
    <row r="1195" spans="8:11" ht="18">
      <c r="H1195" s="173"/>
      <c r="K1195" s="173"/>
    </row>
    <row r="1196" spans="8:11" ht="18">
      <c r="H1196" s="173"/>
      <c r="K1196" s="173"/>
    </row>
    <row r="1197" spans="8:11" ht="18">
      <c r="H1197" s="173"/>
      <c r="K1197" s="173"/>
    </row>
    <row r="1198" spans="8:11" ht="18">
      <c r="H1198" s="173"/>
      <c r="K1198" s="173"/>
    </row>
    <row r="1199" spans="8:11" ht="18">
      <c r="H1199" s="173"/>
      <c r="K1199" s="173"/>
    </row>
    <row r="1200" spans="8:11" ht="18">
      <c r="H1200" s="173"/>
      <c r="K1200" s="173"/>
    </row>
    <row r="1201" spans="8:11" ht="18">
      <c r="H1201" s="173"/>
      <c r="K1201" s="173"/>
    </row>
    <row r="1202" spans="8:11" ht="18">
      <c r="H1202" s="173"/>
      <c r="K1202" s="173"/>
    </row>
    <row r="1203" spans="8:11" ht="18">
      <c r="H1203" s="173"/>
      <c r="K1203" s="173"/>
    </row>
    <row r="1204" spans="8:11" ht="18">
      <c r="H1204" s="173"/>
      <c r="K1204" s="173"/>
    </row>
    <row r="1205" spans="8:11" ht="18">
      <c r="H1205" s="173"/>
      <c r="K1205" s="173"/>
    </row>
    <row r="1206" spans="8:11" ht="18">
      <c r="H1206" s="173"/>
      <c r="K1206" s="173"/>
    </row>
    <row r="1207" spans="8:11" ht="18">
      <c r="H1207" s="173"/>
      <c r="K1207" s="173"/>
    </row>
    <row r="1208" spans="8:11" ht="18">
      <c r="H1208" s="173"/>
      <c r="K1208" s="173"/>
    </row>
    <row r="1209" spans="8:11" ht="18">
      <c r="H1209" s="173"/>
      <c r="K1209" s="173"/>
    </row>
    <row r="1210" spans="8:11" ht="18">
      <c r="H1210" s="173"/>
      <c r="K1210" s="173"/>
    </row>
    <row r="1211" spans="8:11" ht="18">
      <c r="H1211" s="173"/>
      <c r="K1211" s="173"/>
    </row>
    <row r="1212" spans="8:11" ht="18">
      <c r="H1212" s="173"/>
      <c r="K1212" s="173"/>
    </row>
    <row r="1213" spans="8:11" ht="18">
      <c r="H1213" s="173"/>
      <c r="K1213" s="173"/>
    </row>
    <row r="1214" spans="8:11" ht="18">
      <c r="H1214" s="173"/>
      <c r="K1214" s="173"/>
    </row>
    <row r="1215" spans="8:11" ht="18">
      <c r="H1215" s="173"/>
      <c r="K1215" s="173"/>
    </row>
    <row r="1216" spans="8:11" ht="18">
      <c r="H1216" s="173"/>
      <c r="K1216" s="173"/>
    </row>
    <row r="1217" spans="8:11" ht="18">
      <c r="H1217" s="173"/>
      <c r="K1217" s="173"/>
    </row>
    <row r="1218" spans="8:11" ht="18">
      <c r="H1218" s="173"/>
      <c r="K1218" s="173"/>
    </row>
    <row r="1219" spans="8:11" ht="18">
      <c r="H1219" s="173"/>
      <c r="K1219" s="173"/>
    </row>
    <row r="1220" spans="8:11" ht="18">
      <c r="H1220" s="173"/>
      <c r="K1220" s="173"/>
    </row>
    <row r="1221" spans="8:11" ht="18">
      <c r="H1221" s="173"/>
      <c r="K1221" s="173"/>
    </row>
    <row r="1222" spans="8:11" ht="18">
      <c r="H1222" s="173"/>
      <c r="K1222" s="173"/>
    </row>
    <row r="1223" spans="8:11" ht="18">
      <c r="H1223" s="173"/>
      <c r="K1223" s="173"/>
    </row>
    <row r="1224" spans="8:11" ht="18">
      <c r="H1224" s="173"/>
      <c r="K1224" s="173"/>
    </row>
    <row r="1225" spans="8:11" ht="18">
      <c r="H1225" s="173"/>
      <c r="K1225" s="173"/>
    </row>
    <row r="1226" spans="8:11" ht="18">
      <c r="H1226" s="173"/>
      <c r="K1226" s="173"/>
    </row>
    <row r="1227" spans="8:11" ht="18">
      <c r="H1227" s="173"/>
      <c r="K1227" s="173"/>
    </row>
    <row r="1228" spans="8:11" ht="18">
      <c r="H1228" s="173"/>
      <c r="K1228" s="173"/>
    </row>
    <row r="1229" spans="8:11" ht="18">
      <c r="H1229" s="173"/>
      <c r="K1229" s="173"/>
    </row>
    <row r="1230" spans="8:11" ht="18">
      <c r="H1230" s="173"/>
      <c r="K1230" s="173"/>
    </row>
    <row r="1231" spans="8:11" ht="18">
      <c r="H1231" s="173"/>
      <c r="K1231" s="173"/>
    </row>
    <row r="1232" spans="8:11" ht="18">
      <c r="H1232" s="173"/>
      <c r="K1232" s="173"/>
    </row>
    <row r="1233" spans="8:11" ht="18">
      <c r="H1233" s="173"/>
      <c r="K1233" s="173"/>
    </row>
    <row r="1234" spans="8:11" ht="18">
      <c r="H1234" s="173"/>
      <c r="K1234" s="173"/>
    </row>
    <row r="1235" spans="8:11" ht="18">
      <c r="H1235" s="173"/>
      <c r="K1235" s="173"/>
    </row>
    <row r="1236" spans="8:11" ht="18">
      <c r="H1236" s="173"/>
      <c r="K1236" s="173"/>
    </row>
    <row r="1237" spans="8:11" ht="18">
      <c r="H1237" s="173"/>
      <c r="K1237" s="173"/>
    </row>
    <row r="1238" spans="8:11" ht="18">
      <c r="H1238" s="173"/>
      <c r="K1238" s="173"/>
    </row>
    <row r="1239" spans="8:11" ht="18">
      <c r="H1239" s="173"/>
      <c r="K1239" s="173"/>
    </row>
    <row r="1240" spans="8:11" ht="18">
      <c r="H1240" s="173"/>
      <c r="K1240" s="173"/>
    </row>
    <row r="1241" spans="8:11" ht="18">
      <c r="H1241" s="173"/>
      <c r="K1241" s="173"/>
    </row>
    <row r="1242" spans="8:11" ht="18">
      <c r="H1242" s="173"/>
      <c r="K1242" s="173"/>
    </row>
    <row r="1243" spans="8:11" ht="18">
      <c r="H1243" s="173"/>
      <c r="K1243" s="173"/>
    </row>
    <row r="1244" spans="8:11" ht="18">
      <c r="H1244" s="173"/>
      <c r="K1244" s="173"/>
    </row>
    <row r="1245" spans="8:11" ht="18">
      <c r="H1245" s="173"/>
      <c r="K1245" s="173"/>
    </row>
    <row r="1246" spans="8:11" ht="18">
      <c r="H1246" s="173"/>
      <c r="K1246" s="173"/>
    </row>
    <row r="1247" spans="8:11" ht="18">
      <c r="H1247" s="173"/>
      <c r="K1247" s="173"/>
    </row>
    <row r="1248" spans="8:11" ht="18">
      <c r="H1248" s="173"/>
      <c r="K1248" s="173"/>
    </row>
    <row r="1249" spans="8:11" ht="18">
      <c r="H1249" s="173"/>
      <c r="K1249" s="173"/>
    </row>
    <row r="1250" spans="8:11" ht="18">
      <c r="H1250" s="173"/>
      <c r="K1250" s="173"/>
    </row>
    <row r="1251" spans="8:11" ht="18">
      <c r="H1251" s="173"/>
      <c r="K1251" s="173"/>
    </row>
    <row r="1252" spans="8:11" ht="18">
      <c r="H1252" s="173"/>
      <c r="K1252" s="173"/>
    </row>
    <row r="1253" spans="8:11" ht="18">
      <c r="H1253" s="173"/>
      <c r="K1253" s="173"/>
    </row>
    <row r="1254" spans="8:11" ht="18">
      <c r="H1254" s="173"/>
      <c r="K1254" s="173"/>
    </row>
    <row r="1255" spans="8:11" ht="18">
      <c r="H1255" s="173"/>
      <c r="K1255" s="173"/>
    </row>
    <row r="1256" spans="8:11" ht="18">
      <c r="H1256" s="173"/>
      <c r="K1256" s="173"/>
    </row>
    <row r="1257" spans="8:11" ht="18">
      <c r="H1257" s="173"/>
      <c r="K1257" s="173"/>
    </row>
    <row r="1258" spans="8:11" ht="18">
      <c r="H1258" s="173"/>
      <c r="K1258" s="173"/>
    </row>
    <row r="1259" spans="8:11" ht="18">
      <c r="H1259" s="173"/>
      <c r="K1259" s="173"/>
    </row>
    <row r="1260" spans="8:11" ht="18">
      <c r="H1260" s="173"/>
      <c r="K1260" s="173"/>
    </row>
    <row r="1261" spans="8:11" ht="18">
      <c r="H1261" s="173"/>
      <c r="K1261" s="173"/>
    </row>
    <row r="1262" spans="8:11" ht="18">
      <c r="H1262" s="173"/>
      <c r="K1262" s="173"/>
    </row>
    <row r="1263" spans="8:11" ht="18">
      <c r="H1263" s="173"/>
      <c r="K1263" s="173"/>
    </row>
    <row r="1264" spans="8:11" ht="18">
      <c r="H1264" s="173"/>
      <c r="K1264" s="173"/>
    </row>
    <row r="1265" spans="8:11" ht="18">
      <c r="H1265" s="173"/>
      <c r="K1265" s="173"/>
    </row>
    <row r="1266" spans="8:11" ht="18">
      <c r="H1266" s="173"/>
      <c r="K1266" s="173"/>
    </row>
    <row r="1267" spans="8:11" ht="18">
      <c r="H1267" s="173"/>
      <c r="K1267" s="173"/>
    </row>
    <row r="1268" spans="8:11" ht="18">
      <c r="H1268" s="173"/>
      <c r="K1268" s="173"/>
    </row>
    <row r="1269" spans="8:11" ht="18">
      <c r="H1269" s="173"/>
      <c r="K1269" s="173"/>
    </row>
    <row r="1270" spans="8:11" ht="18">
      <c r="H1270" s="173"/>
      <c r="K1270" s="173"/>
    </row>
    <row r="1271" spans="8:11" ht="18">
      <c r="H1271" s="173"/>
      <c r="K1271" s="173"/>
    </row>
    <row r="1272" spans="8:11" ht="18">
      <c r="H1272" s="173"/>
      <c r="K1272" s="173"/>
    </row>
    <row r="1273" spans="8:11" ht="18">
      <c r="H1273" s="173"/>
      <c r="K1273" s="173"/>
    </row>
    <row r="1274" spans="8:11" ht="18">
      <c r="H1274" s="173"/>
      <c r="K1274" s="173"/>
    </row>
    <row r="1275" spans="8:11" ht="18">
      <c r="H1275" s="173"/>
      <c r="K1275" s="173"/>
    </row>
    <row r="1276" spans="8:11" ht="18">
      <c r="H1276" s="173"/>
      <c r="K1276" s="173"/>
    </row>
    <row r="1277" spans="8:11" ht="18">
      <c r="H1277" s="173"/>
      <c r="K1277" s="173"/>
    </row>
    <row r="1278" spans="8:11" ht="18">
      <c r="H1278" s="173"/>
      <c r="K1278" s="173"/>
    </row>
    <row r="1279" spans="8:11" ht="18">
      <c r="H1279" s="173"/>
      <c r="K1279" s="173"/>
    </row>
    <row r="1280" spans="8:11" ht="18">
      <c r="H1280" s="173"/>
      <c r="K1280" s="173"/>
    </row>
    <row r="1281" spans="8:11" ht="18">
      <c r="H1281" s="173"/>
      <c r="K1281" s="173"/>
    </row>
    <row r="1282" spans="8:11" ht="18">
      <c r="H1282" s="173"/>
      <c r="K1282" s="173"/>
    </row>
    <row r="1283" spans="8:11" ht="18">
      <c r="H1283" s="173"/>
      <c r="K1283" s="173"/>
    </row>
    <row r="1284" spans="8:11" ht="18">
      <c r="H1284" s="173"/>
      <c r="K1284" s="173"/>
    </row>
    <row r="1285" spans="8:11" ht="18">
      <c r="H1285" s="173"/>
      <c r="K1285" s="173"/>
    </row>
    <row r="1286" spans="8:11" ht="18">
      <c r="H1286" s="173"/>
      <c r="K1286" s="173"/>
    </row>
    <row r="1287" spans="8:11" ht="18">
      <c r="H1287" s="173"/>
      <c r="K1287" s="173"/>
    </row>
    <row r="1288" spans="8:11" ht="18">
      <c r="H1288" s="173"/>
      <c r="K1288" s="173"/>
    </row>
    <row r="1289" spans="8:11" ht="18">
      <c r="H1289" s="173"/>
      <c r="K1289" s="173"/>
    </row>
    <row r="1290" spans="8:11" ht="18">
      <c r="H1290" s="173"/>
      <c r="K1290" s="173"/>
    </row>
    <row r="1291" spans="8:11" ht="18">
      <c r="H1291" s="173"/>
      <c r="K1291" s="173"/>
    </row>
    <row r="1292" spans="8:11" ht="18">
      <c r="H1292" s="173"/>
      <c r="K1292" s="173"/>
    </row>
    <row r="1293" spans="8:11" ht="18">
      <c r="H1293" s="173"/>
      <c r="K1293" s="173"/>
    </row>
    <row r="1294" spans="8:11" ht="18">
      <c r="H1294" s="173"/>
      <c r="K1294" s="173"/>
    </row>
    <row r="1295" spans="8:11" ht="18">
      <c r="H1295" s="173"/>
      <c r="K1295" s="173"/>
    </row>
    <row r="1296" spans="8:11" ht="18">
      <c r="H1296" s="173"/>
      <c r="K1296" s="173"/>
    </row>
    <row r="1297" spans="8:11" ht="18">
      <c r="H1297" s="173"/>
      <c r="K1297" s="173"/>
    </row>
    <row r="1298" spans="8:11" ht="18">
      <c r="H1298" s="173"/>
      <c r="K1298" s="173"/>
    </row>
    <row r="1299" spans="8:11" ht="18">
      <c r="H1299" s="173"/>
      <c r="K1299" s="173"/>
    </row>
    <row r="1300" spans="8:11" ht="18">
      <c r="H1300" s="173"/>
      <c r="K1300" s="173"/>
    </row>
    <row r="1301" spans="8:11" ht="18">
      <c r="H1301" s="173"/>
      <c r="K1301" s="173"/>
    </row>
    <row r="1302" spans="8:11" ht="18">
      <c r="H1302" s="173"/>
      <c r="K1302" s="173"/>
    </row>
    <row r="1303" spans="8:11" ht="18">
      <c r="H1303" s="173"/>
      <c r="K1303" s="173"/>
    </row>
    <row r="1304" spans="8:11" ht="18">
      <c r="H1304" s="173"/>
      <c r="K1304" s="173"/>
    </row>
    <row r="1305" spans="8:11" ht="18">
      <c r="H1305" s="173"/>
      <c r="K1305" s="173"/>
    </row>
    <row r="1306" spans="8:11" ht="18">
      <c r="H1306" s="173"/>
      <c r="K1306" s="173"/>
    </row>
    <row r="1307" spans="8:11" ht="18">
      <c r="H1307" s="173"/>
      <c r="K1307" s="173"/>
    </row>
    <row r="1308" spans="8:11" ht="18">
      <c r="H1308" s="173"/>
      <c r="K1308" s="173"/>
    </row>
    <row r="1309" spans="8:11" ht="18">
      <c r="H1309" s="173"/>
      <c r="K1309" s="173"/>
    </row>
    <row r="1310" spans="8:11" ht="18">
      <c r="H1310" s="173"/>
      <c r="K1310" s="173"/>
    </row>
    <row r="1311" spans="8:11" ht="18">
      <c r="H1311" s="173"/>
      <c r="K1311" s="173"/>
    </row>
    <row r="1312" spans="8:11" ht="18">
      <c r="H1312" s="173"/>
      <c r="K1312" s="173"/>
    </row>
    <row r="1313" spans="8:11" ht="18">
      <c r="H1313" s="173"/>
      <c r="K1313" s="173"/>
    </row>
    <row r="1314" spans="8:11" ht="18">
      <c r="H1314" s="173"/>
      <c r="K1314" s="173"/>
    </row>
    <row r="1315" spans="8:11" ht="18">
      <c r="H1315" s="173"/>
      <c r="K1315" s="173"/>
    </row>
    <row r="1316" spans="8:11" ht="18">
      <c r="H1316" s="173"/>
      <c r="K1316" s="173"/>
    </row>
    <row r="1317" spans="8:11" ht="18">
      <c r="H1317" s="173"/>
      <c r="K1317" s="173"/>
    </row>
    <row r="1318" spans="8:11" ht="18">
      <c r="H1318" s="173"/>
      <c r="K1318" s="173"/>
    </row>
    <row r="1319" spans="8:11" ht="18">
      <c r="H1319" s="173"/>
      <c r="K1319" s="173"/>
    </row>
    <row r="1320" spans="8:11" ht="18">
      <c r="H1320" s="173"/>
      <c r="K1320" s="173"/>
    </row>
    <row r="1321" spans="8:11" ht="18">
      <c r="H1321" s="173"/>
      <c r="K1321" s="173"/>
    </row>
    <row r="1322" spans="8:11" ht="18">
      <c r="H1322" s="173"/>
      <c r="K1322" s="173"/>
    </row>
    <row r="1323" spans="8:11" ht="18">
      <c r="H1323" s="173"/>
      <c r="K1323" s="173"/>
    </row>
    <row r="1324" spans="8:11" ht="18">
      <c r="H1324" s="173"/>
      <c r="K1324" s="173"/>
    </row>
    <row r="1325" spans="8:11" ht="18">
      <c r="H1325" s="173"/>
      <c r="K1325" s="173"/>
    </row>
    <row r="1326" spans="8:11" ht="18">
      <c r="H1326" s="173"/>
      <c r="K1326" s="173"/>
    </row>
    <row r="1327" spans="8:11" ht="18">
      <c r="H1327" s="173"/>
      <c r="K1327" s="173"/>
    </row>
    <row r="1328" spans="8:11" ht="18">
      <c r="H1328" s="173"/>
      <c r="K1328" s="173"/>
    </row>
    <row r="1329" spans="8:11" ht="18">
      <c r="H1329" s="173"/>
      <c r="K1329" s="173"/>
    </row>
    <row r="1330" spans="8:11" ht="18">
      <c r="H1330" s="173"/>
      <c r="K1330" s="173"/>
    </row>
    <row r="1331" spans="8:11" ht="18">
      <c r="H1331" s="173"/>
      <c r="K1331" s="173"/>
    </row>
    <row r="1332" spans="8:11" ht="18">
      <c r="H1332" s="173"/>
      <c r="K1332" s="173"/>
    </row>
    <row r="1333" spans="8:11" ht="18">
      <c r="H1333" s="173"/>
      <c r="K1333" s="173"/>
    </row>
    <row r="1334" spans="8:11" ht="18">
      <c r="H1334" s="173"/>
      <c r="K1334" s="173"/>
    </row>
    <row r="1335" spans="8:11" ht="18">
      <c r="H1335" s="173"/>
      <c r="K1335" s="173"/>
    </row>
    <row r="1336" spans="8:11" ht="18">
      <c r="H1336" s="173"/>
      <c r="K1336" s="173"/>
    </row>
    <row r="1337" spans="8:11" ht="18">
      <c r="H1337" s="173"/>
      <c r="K1337" s="173"/>
    </row>
    <row r="1338" spans="8:11" ht="18">
      <c r="H1338" s="173"/>
      <c r="K1338" s="173"/>
    </row>
    <row r="1339" spans="8:11" ht="18">
      <c r="H1339" s="173"/>
      <c r="K1339" s="173"/>
    </row>
    <row r="1340" spans="8:11" ht="18">
      <c r="H1340" s="173"/>
      <c r="K1340" s="173"/>
    </row>
    <row r="1341" spans="8:11" ht="18">
      <c r="H1341" s="173"/>
      <c r="K1341" s="173"/>
    </row>
    <row r="1342" spans="8:11" ht="18">
      <c r="H1342" s="173"/>
      <c r="K1342" s="173"/>
    </row>
    <row r="1343" spans="8:11" ht="18">
      <c r="H1343" s="173"/>
      <c r="K1343" s="173"/>
    </row>
    <row r="1344" spans="8:11" ht="18">
      <c r="H1344" s="173"/>
      <c r="K1344" s="173"/>
    </row>
    <row r="1345" spans="8:11" ht="18">
      <c r="H1345" s="173"/>
      <c r="K1345" s="173"/>
    </row>
    <row r="1346" spans="8:11" ht="18">
      <c r="H1346" s="173"/>
      <c r="K1346" s="173"/>
    </row>
    <row r="1347" spans="8:11" ht="18">
      <c r="H1347" s="173"/>
      <c r="K1347" s="173"/>
    </row>
    <row r="1348" spans="8:11" ht="18">
      <c r="H1348" s="173"/>
      <c r="K1348" s="173"/>
    </row>
    <row r="1349" spans="8:11" ht="18">
      <c r="H1349" s="173"/>
      <c r="K1349" s="173"/>
    </row>
    <row r="1350" spans="8:11" ht="18">
      <c r="H1350" s="173"/>
      <c r="K1350" s="173"/>
    </row>
    <row r="1351" spans="8:11" ht="18">
      <c r="H1351" s="173"/>
      <c r="K1351" s="173"/>
    </row>
    <row r="1352" spans="8:11" ht="18">
      <c r="H1352" s="173"/>
      <c r="K1352" s="173"/>
    </row>
    <row r="1353" spans="8:11" ht="18">
      <c r="H1353" s="173"/>
      <c r="K1353" s="173"/>
    </row>
    <row r="1354" spans="8:11" ht="18">
      <c r="H1354" s="173"/>
      <c r="K1354" s="173"/>
    </row>
    <row r="1355" spans="8:11" ht="18">
      <c r="H1355" s="173"/>
      <c r="K1355" s="173"/>
    </row>
    <row r="1356" spans="8:11" ht="18">
      <c r="H1356" s="173"/>
      <c r="K1356" s="173"/>
    </row>
    <row r="1357" spans="8:11" ht="18">
      <c r="H1357" s="173"/>
      <c r="K1357" s="173"/>
    </row>
    <row r="1358" spans="8:11" ht="18">
      <c r="H1358" s="173"/>
      <c r="K1358" s="173"/>
    </row>
    <row r="1359" spans="8:11" ht="18">
      <c r="H1359" s="173"/>
      <c r="K1359" s="173"/>
    </row>
    <row r="1360" spans="8:11" ht="18">
      <c r="H1360" s="173"/>
      <c r="K1360" s="173"/>
    </row>
    <row r="1361" spans="8:11" ht="18">
      <c r="H1361" s="173"/>
      <c r="K1361" s="173"/>
    </row>
    <row r="1362" spans="8:11" ht="18">
      <c r="H1362" s="173"/>
      <c r="K1362" s="173"/>
    </row>
    <row r="1363" spans="8:11" ht="18">
      <c r="H1363" s="173"/>
      <c r="K1363" s="173"/>
    </row>
    <row r="1364" spans="8:11" ht="18">
      <c r="H1364" s="173"/>
      <c r="K1364" s="173"/>
    </row>
    <row r="1365" spans="8:11" ht="18">
      <c r="H1365" s="173"/>
      <c r="K1365" s="173"/>
    </row>
    <row r="1366" spans="8:11" ht="18">
      <c r="H1366" s="173"/>
      <c r="K1366" s="173"/>
    </row>
    <row r="1367" spans="8:11" ht="18">
      <c r="H1367" s="173"/>
      <c r="K1367" s="173"/>
    </row>
    <row r="1368" spans="8:11" ht="18">
      <c r="H1368" s="173"/>
      <c r="K1368" s="173"/>
    </row>
    <row r="1369" spans="8:11" ht="18">
      <c r="H1369" s="173"/>
      <c r="K1369" s="173"/>
    </row>
    <row r="1370" spans="8:11" ht="18">
      <c r="H1370" s="173"/>
      <c r="K1370" s="173"/>
    </row>
    <row r="1371" spans="8:11" ht="18">
      <c r="H1371" s="173"/>
      <c r="K1371" s="173"/>
    </row>
    <row r="1372" spans="8:11" ht="18">
      <c r="H1372" s="173"/>
      <c r="K1372" s="173"/>
    </row>
    <row r="1373" spans="8:11" ht="18">
      <c r="H1373" s="173"/>
      <c r="K1373" s="173"/>
    </row>
    <row r="1374" spans="8:11" ht="18">
      <c r="H1374" s="173"/>
      <c r="K1374" s="173"/>
    </row>
    <row r="1375" spans="8:11" ht="18">
      <c r="H1375" s="173"/>
      <c r="K1375" s="173"/>
    </row>
    <row r="1376" spans="8:11" ht="18">
      <c r="H1376" s="173"/>
      <c r="K1376" s="173"/>
    </row>
    <row r="1377" spans="8:11" ht="18">
      <c r="H1377" s="173"/>
      <c r="K1377" s="173"/>
    </row>
    <row r="1378" spans="8:11" ht="18">
      <c r="H1378" s="173"/>
      <c r="K1378" s="173"/>
    </row>
    <row r="1379" spans="8:11" ht="18">
      <c r="H1379" s="173"/>
      <c r="K1379" s="173"/>
    </row>
    <row r="1380" spans="8:11" ht="18">
      <c r="H1380" s="173"/>
      <c r="K1380" s="173"/>
    </row>
    <row r="1381" spans="8:11" ht="18">
      <c r="H1381" s="173"/>
      <c r="K1381" s="173"/>
    </row>
    <row r="1382" spans="8:11" ht="18">
      <c r="H1382" s="173"/>
      <c r="K1382" s="173"/>
    </row>
    <row r="1383" spans="8:11" ht="18">
      <c r="H1383" s="173"/>
      <c r="K1383" s="173"/>
    </row>
    <row r="1384" spans="8:11" ht="18">
      <c r="H1384" s="173"/>
      <c r="K1384" s="173"/>
    </row>
    <row r="1385" spans="8:11" ht="18">
      <c r="H1385" s="173"/>
      <c r="K1385" s="173"/>
    </row>
    <row r="1386" spans="8:11" ht="18">
      <c r="H1386" s="173"/>
      <c r="K1386" s="173"/>
    </row>
    <row r="1387" spans="8:11" ht="18">
      <c r="H1387" s="173"/>
      <c r="K1387" s="173"/>
    </row>
    <row r="1388" spans="8:11" ht="18">
      <c r="H1388" s="173"/>
      <c r="K1388" s="173"/>
    </row>
    <row r="1389" spans="8:11" ht="18">
      <c r="H1389" s="173"/>
      <c r="K1389" s="173"/>
    </row>
    <row r="1390" spans="8:11" ht="18">
      <c r="H1390" s="173"/>
      <c r="K1390" s="173"/>
    </row>
    <row r="1391" spans="8:11" ht="18">
      <c r="H1391" s="173"/>
      <c r="K1391" s="173"/>
    </row>
    <row r="1392" spans="8:11" ht="18">
      <c r="H1392" s="173"/>
      <c r="K1392" s="173"/>
    </row>
    <row r="1393" spans="8:11" ht="18">
      <c r="H1393" s="173"/>
      <c r="K1393" s="173"/>
    </row>
    <row r="1394" spans="8:11" ht="18">
      <c r="H1394" s="173"/>
      <c r="K1394" s="173"/>
    </row>
    <row r="1395" spans="8:11" ht="18">
      <c r="H1395" s="173"/>
      <c r="K1395" s="173"/>
    </row>
    <row r="1396" spans="8:11" ht="18">
      <c r="H1396" s="173"/>
      <c r="K1396" s="173"/>
    </row>
    <row r="1397" spans="8:11" ht="18">
      <c r="H1397" s="173"/>
      <c r="K1397" s="173"/>
    </row>
    <row r="1398" spans="8:11" ht="18">
      <c r="H1398" s="173"/>
      <c r="K1398" s="173"/>
    </row>
    <row r="1399" spans="8:11" ht="18">
      <c r="H1399" s="173"/>
      <c r="K1399" s="173"/>
    </row>
    <row r="1400" spans="8:11" ht="18">
      <c r="H1400" s="173"/>
      <c r="K1400" s="173"/>
    </row>
    <row r="1401" spans="8:11" ht="18">
      <c r="H1401" s="173"/>
      <c r="K1401" s="173"/>
    </row>
    <row r="1402" spans="8:11" ht="18">
      <c r="H1402" s="173"/>
      <c r="K1402" s="173"/>
    </row>
    <row r="1403" spans="8:11" ht="18">
      <c r="H1403" s="173"/>
      <c r="K1403" s="173"/>
    </row>
    <row r="1404" spans="8:11" ht="18">
      <c r="H1404" s="173"/>
      <c r="K1404" s="173"/>
    </row>
    <row r="1405" spans="8:11" ht="18">
      <c r="H1405" s="173"/>
      <c r="K1405" s="173"/>
    </row>
    <row r="1406" spans="8:11" ht="18">
      <c r="H1406" s="173"/>
      <c r="K1406" s="173"/>
    </row>
    <row r="1407" spans="8:11" ht="18">
      <c r="H1407" s="173"/>
      <c r="K1407" s="173"/>
    </row>
    <row r="1408" spans="8:11" ht="18">
      <c r="H1408" s="173"/>
      <c r="K1408" s="173"/>
    </row>
    <row r="1409" spans="8:11" ht="18">
      <c r="H1409" s="173"/>
      <c r="K1409" s="173"/>
    </row>
    <row r="1410" spans="8:11" ht="18">
      <c r="H1410" s="173"/>
      <c r="K1410" s="173"/>
    </row>
    <row r="1411" spans="8:11" ht="18">
      <c r="H1411" s="173"/>
      <c r="K1411" s="173"/>
    </row>
    <row r="1412" spans="8:11" ht="18">
      <c r="H1412" s="173"/>
      <c r="K1412" s="173"/>
    </row>
    <row r="1413" spans="8:11" ht="18">
      <c r="H1413" s="173"/>
      <c r="K1413" s="173"/>
    </row>
    <row r="1414" spans="8:11" ht="18">
      <c r="H1414" s="173"/>
      <c r="K1414" s="173"/>
    </row>
    <row r="1415" spans="8:11" ht="18">
      <c r="H1415" s="173"/>
      <c r="K1415" s="173"/>
    </row>
    <row r="1416" spans="8:11" ht="18">
      <c r="H1416" s="173"/>
      <c r="K1416" s="173"/>
    </row>
    <row r="1417" spans="8:11" ht="18">
      <c r="H1417" s="173"/>
      <c r="K1417" s="173"/>
    </row>
    <row r="1418" spans="8:11" ht="18">
      <c r="H1418" s="173"/>
      <c r="K1418" s="173"/>
    </row>
    <row r="1419" spans="8:11" ht="18">
      <c r="H1419" s="173"/>
      <c r="K1419" s="173"/>
    </row>
    <row r="1420" spans="8:11" ht="18">
      <c r="H1420" s="173"/>
      <c r="K1420" s="173"/>
    </row>
    <row r="1421" spans="8:11" ht="18">
      <c r="H1421" s="173"/>
      <c r="K1421" s="173"/>
    </row>
    <row r="1422" spans="8:11" ht="18">
      <c r="H1422" s="173"/>
      <c r="K1422" s="173"/>
    </row>
    <row r="1423" spans="8:11" ht="18">
      <c r="H1423" s="173"/>
      <c r="K1423" s="173"/>
    </row>
    <row r="1424" spans="8:11" ht="18">
      <c r="H1424" s="173"/>
      <c r="K1424" s="173"/>
    </row>
    <row r="1425" spans="8:11" ht="18">
      <c r="H1425" s="173"/>
      <c r="K1425" s="173"/>
    </row>
    <row r="1426" spans="8:11" ht="18">
      <c r="H1426" s="173"/>
      <c r="K1426" s="173"/>
    </row>
    <row r="1427" spans="8:11" ht="18">
      <c r="H1427" s="173"/>
      <c r="K1427" s="173"/>
    </row>
    <row r="1428" spans="8:11" ht="18">
      <c r="H1428" s="173"/>
      <c r="K1428" s="173"/>
    </row>
    <row r="1429" spans="8:11" ht="18">
      <c r="H1429" s="173"/>
      <c r="K1429" s="173"/>
    </row>
    <row r="1430" spans="8:11" ht="18">
      <c r="H1430" s="173"/>
      <c r="K1430" s="173"/>
    </row>
    <row r="1431" spans="8:11" ht="18">
      <c r="H1431" s="173"/>
      <c r="K1431" s="173"/>
    </row>
    <row r="1432" spans="8:11" ht="18">
      <c r="H1432" s="173"/>
      <c r="K1432" s="173"/>
    </row>
    <row r="1433" spans="8:11" ht="18">
      <c r="H1433" s="173"/>
      <c r="K1433" s="173"/>
    </row>
    <row r="1434" spans="8:11" ht="18">
      <c r="H1434" s="173"/>
      <c r="K1434" s="173"/>
    </row>
    <row r="1435" spans="8:11" ht="18">
      <c r="H1435" s="173"/>
      <c r="K1435" s="173"/>
    </row>
    <row r="1436" spans="8:11" ht="18">
      <c r="H1436" s="173"/>
      <c r="K1436" s="173"/>
    </row>
    <row r="1437" spans="8:11" ht="18">
      <c r="H1437" s="173"/>
      <c r="K1437" s="173"/>
    </row>
    <row r="1438" spans="8:11" ht="18">
      <c r="H1438" s="173"/>
      <c r="K1438" s="173"/>
    </row>
    <row r="1439" spans="8:11" ht="18">
      <c r="H1439" s="173"/>
      <c r="K1439" s="173"/>
    </row>
    <row r="1440" spans="8:11" ht="18">
      <c r="H1440" s="173"/>
      <c r="K1440" s="173"/>
    </row>
    <row r="1441" spans="8:11" ht="18">
      <c r="H1441" s="173"/>
      <c r="K1441" s="173"/>
    </row>
    <row r="1442" spans="8:11" ht="18">
      <c r="H1442" s="173"/>
      <c r="K1442" s="173"/>
    </row>
    <row r="1443" spans="8:11" ht="18">
      <c r="H1443" s="173"/>
      <c r="K1443" s="173"/>
    </row>
    <row r="1444" spans="8:11" ht="18">
      <c r="H1444" s="173"/>
      <c r="K1444" s="173"/>
    </row>
    <row r="1445" spans="8:11" ht="18">
      <c r="H1445" s="173"/>
      <c r="K1445" s="173"/>
    </row>
    <row r="1446" spans="8:11" ht="18">
      <c r="H1446" s="173"/>
      <c r="K1446" s="173"/>
    </row>
    <row r="1447" spans="8:11" ht="18">
      <c r="H1447" s="173"/>
      <c r="K1447" s="173"/>
    </row>
    <row r="1448" spans="8:11" ht="18">
      <c r="H1448" s="173"/>
      <c r="K1448" s="173"/>
    </row>
    <row r="1449" spans="8:11" ht="18">
      <c r="H1449" s="173"/>
      <c r="K1449" s="173"/>
    </row>
    <row r="1450" spans="8:11" ht="18">
      <c r="H1450" s="173"/>
      <c r="K1450" s="173"/>
    </row>
    <row r="1451" spans="8:11" ht="18">
      <c r="H1451" s="173"/>
      <c r="K1451" s="173"/>
    </row>
    <row r="1452" spans="8:11" ht="18">
      <c r="H1452" s="173"/>
      <c r="K1452" s="173"/>
    </row>
    <row r="1453" spans="8:11" ht="18">
      <c r="H1453" s="173"/>
      <c r="K1453" s="173"/>
    </row>
    <row r="1454" spans="8:11" ht="18">
      <c r="H1454" s="173"/>
      <c r="K1454" s="173"/>
    </row>
    <row r="1455" spans="8:11" ht="18">
      <c r="H1455" s="173"/>
      <c r="K1455" s="173"/>
    </row>
    <row r="1456" spans="8:11" ht="18">
      <c r="H1456" s="173"/>
      <c r="K1456" s="173"/>
    </row>
    <row r="1457" spans="8:11" ht="18">
      <c r="H1457" s="173"/>
      <c r="K1457" s="173"/>
    </row>
    <row r="1458" spans="8:11" ht="18">
      <c r="H1458" s="173"/>
      <c r="K1458" s="173"/>
    </row>
    <row r="1459" spans="8:11" ht="18">
      <c r="H1459" s="173"/>
      <c r="K1459" s="173"/>
    </row>
    <row r="1460" spans="8:11" ht="18">
      <c r="H1460" s="173"/>
      <c r="K1460" s="173"/>
    </row>
    <row r="1461" spans="8:11" ht="18">
      <c r="H1461" s="173"/>
      <c r="K1461" s="173"/>
    </row>
    <row r="1462" spans="8:11" ht="18">
      <c r="H1462" s="173"/>
      <c r="K1462" s="173"/>
    </row>
    <row r="1463" spans="8:11" ht="18">
      <c r="H1463" s="173"/>
      <c r="K1463" s="173"/>
    </row>
    <row r="1464" spans="8:11" ht="18">
      <c r="H1464" s="173"/>
      <c r="K1464" s="173"/>
    </row>
    <row r="1465" spans="8:11" ht="18">
      <c r="H1465" s="173"/>
      <c r="K1465" s="173"/>
    </row>
    <row r="1466" spans="8:11" ht="18">
      <c r="H1466" s="173"/>
      <c r="K1466" s="173"/>
    </row>
    <row r="1467" spans="8:11" ht="18">
      <c r="H1467" s="173"/>
      <c r="K1467" s="173"/>
    </row>
    <row r="1468" spans="8:11" ht="18">
      <c r="H1468" s="173"/>
      <c r="K1468" s="173"/>
    </row>
    <row r="1469" spans="8:11" ht="18">
      <c r="H1469" s="173"/>
      <c r="K1469" s="173"/>
    </row>
    <row r="1470" spans="8:11" ht="18">
      <c r="H1470" s="173"/>
      <c r="K1470" s="173"/>
    </row>
    <row r="1471" spans="8:11" ht="18">
      <c r="H1471" s="173"/>
      <c r="K1471" s="173"/>
    </row>
    <row r="1472" spans="8:11" ht="18">
      <c r="H1472" s="173"/>
      <c r="K1472" s="173"/>
    </row>
    <row r="1473" spans="8:11" ht="18">
      <c r="H1473" s="173"/>
      <c r="K1473" s="173"/>
    </row>
    <row r="1474" spans="8:11" ht="18">
      <c r="H1474" s="173"/>
      <c r="K1474" s="173"/>
    </row>
    <row r="1475" spans="8:11" ht="18">
      <c r="H1475" s="173"/>
      <c r="K1475" s="173"/>
    </row>
    <row r="1476" spans="8:11" ht="18">
      <c r="H1476" s="173"/>
      <c r="K1476" s="173"/>
    </row>
    <row r="1477" spans="8:11" ht="18">
      <c r="H1477" s="173"/>
      <c r="K1477" s="173"/>
    </row>
    <row r="1478" spans="8:11" ht="18">
      <c r="H1478" s="173"/>
      <c r="K1478" s="173"/>
    </row>
    <row r="1479" spans="8:11" ht="18">
      <c r="H1479" s="173"/>
      <c r="K1479" s="173"/>
    </row>
    <row r="1480" spans="8:11" ht="18">
      <c r="H1480" s="173"/>
      <c r="K1480" s="173"/>
    </row>
    <row r="1481" spans="8:11" ht="18">
      <c r="H1481" s="173"/>
      <c r="K1481" s="173"/>
    </row>
    <row r="1482" spans="8:11" ht="18">
      <c r="H1482" s="173"/>
      <c r="K1482" s="173"/>
    </row>
    <row r="1483" spans="8:11" ht="18">
      <c r="H1483" s="173"/>
      <c r="K1483" s="173"/>
    </row>
    <row r="1484" spans="8:11" ht="18">
      <c r="H1484" s="173"/>
      <c r="K1484" s="173"/>
    </row>
    <row r="1485" spans="8:11" ht="18">
      <c r="H1485" s="173"/>
      <c r="K1485" s="173"/>
    </row>
    <row r="1486" spans="8:11" ht="18">
      <c r="H1486" s="173"/>
      <c r="K1486" s="173"/>
    </row>
    <row r="1487" spans="8:11" ht="18">
      <c r="H1487" s="173"/>
      <c r="K1487" s="173"/>
    </row>
    <row r="1488" spans="8:11" ht="18">
      <c r="H1488" s="173"/>
      <c r="K1488" s="173"/>
    </row>
    <row r="1489" spans="8:11" ht="18">
      <c r="H1489" s="173"/>
      <c r="K1489" s="173"/>
    </row>
    <row r="1490" spans="8:11" ht="18">
      <c r="H1490" s="173"/>
      <c r="K1490" s="173"/>
    </row>
    <row r="1491" spans="8:11" ht="18">
      <c r="H1491" s="173"/>
      <c r="K1491" s="173"/>
    </row>
    <row r="1492" spans="8:11" ht="18">
      <c r="H1492" s="173"/>
      <c r="K1492" s="173"/>
    </row>
    <row r="1493" spans="8:11" ht="18">
      <c r="H1493" s="173"/>
      <c r="K1493" s="173"/>
    </row>
    <row r="1494" spans="8:11" ht="18">
      <c r="H1494" s="173"/>
      <c r="K1494" s="173"/>
    </row>
    <row r="1495" spans="8:11" ht="18">
      <c r="H1495" s="173"/>
      <c r="K1495" s="173"/>
    </row>
    <row r="1496" spans="8:11" ht="18">
      <c r="H1496" s="173"/>
      <c r="K1496" s="173"/>
    </row>
    <row r="1497" spans="8:11" ht="18">
      <c r="H1497" s="173"/>
      <c r="K1497" s="173"/>
    </row>
    <row r="1498" spans="8:11" ht="18">
      <c r="H1498" s="173"/>
      <c r="K1498" s="173"/>
    </row>
    <row r="1499" spans="8:11" ht="18">
      <c r="H1499" s="173"/>
      <c r="K1499" s="173"/>
    </row>
    <row r="1500" spans="8:11" ht="18">
      <c r="H1500" s="173"/>
      <c r="K1500" s="173"/>
    </row>
    <row r="1501" spans="8:11" ht="18">
      <c r="H1501" s="173"/>
      <c r="K1501" s="173"/>
    </row>
    <row r="1502" spans="8:11" ht="18">
      <c r="H1502" s="173"/>
      <c r="K1502" s="173"/>
    </row>
    <row r="1503" spans="8:11" ht="18">
      <c r="H1503" s="173"/>
      <c r="K1503" s="173"/>
    </row>
    <row r="1504" spans="8:11" ht="18">
      <c r="H1504" s="173"/>
      <c r="K1504" s="173"/>
    </row>
    <row r="1505" spans="8:11" ht="18">
      <c r="H1505" s="173"/>
      <c r="K1505" s="173"/>
    </row>
    <row r="1506" spans="8:11" ht="18">
      <c r="H1506" s="173"/>
      <c r="K1506" s="173"/>
    </row>
    <row r="1507" spans="8:11" ht="18">
      <c r="H1507" s="173"/>
      <c r="K1507" s="173"/>
    </row>
    <row r="1508" spans="8:11" ht="18">
      <c r="H1508" s="173"/>
      <c r="K1508" s="173"/>
    </row>
    <row r="1509" spans="8:11" ht="18">
      <c r="H1509" s="173"/>
      <c r="K1509" s="173"/>
    </row>
    <row r="1510" spans="8:11" ht="18">
      <c r="H1510" s="173"/>
      <c r="K1510" s="173"/>
    </row>
    <row r="1511" spans="8:11" ht="18">
      <c r="H1511" s="173"/>
      <c r="K1511" s="173"/>
    </row>
    <row r="1512" spans="8:11" ht="18">
      <c r="H1512" s="173"/>
      <c r="K1512" s="173"/>
    </row>
    <row r="1513" spans="8:11" ht="18">
      <c r="H1513" s="173"/>
      <c r="K1513" s="173"/>
    </row>
    <row r="1514" spans="8:11" ht="18">
      <c r="H1514" s="173"/>
      <c r="K1514" s="173"/>
    </row>
    <row r="1515" spans="8:11" ht="18">
      <c r="H1515" s="173"/>
      <c r="K1515" s="173"/>
    </row>
    <row r="1516" spans="8:11" ht="18">
      <c r="H1516" s="173"/>
      <c r="K1516" s="173"/>
    </row>
    <row r="1517" spans="8:11" ht="18">
      <c r="H1517" s="173"/>
      <c r="K1517" s="173"/>
    </row>
    <row r="1518" spans="8:11" ht="18">
      <c r="H1518" s="173"/>
      <c r="K1518" s="173"/>
    </row>
    <row r="1519" spans="8:11" ht="18">
      <c r="H1519" s="173"/>
      <c r="K1519" s="173"/>
    </row>
    <row r="1520" spans="8:11" ht="18">
      <c r="H1520" s="173"/>
      <c r="K1520" s="173"/>
    </row>
    <row r="1521" spans="8:11" ht="18">
      <c r="H1521" s="173"/>
      <c r="K1521" s="173"/>
    </row>
    <row r="1522" spans="8:11" ht="18">
      <c r="H1522" s="173"/>
      <c r="K1522" s="173"/>
    </row>
    <row r="1523" spans="8:11" ht="18">
      <c r="H1523" s="173"/>
      <c r="K1523" s="173"/>
    </row>
    <row r="1524" spans="8:11" ht="18">
      <c r="H1524" s="173"/>
      <c r="K1524" s="173"/>
    </row>
    <row r="1525" spans="8:11" ht="18">
      <c r="H1525" s="173"/>
      <c r="K1525" s="173"/>
    </row>
    <row r="1526" spans="8:11" ht="18">
      <c r="H1526" s="173"/>
      <c r="K1526" s="173"/>
    </row>
    <row r="1527" spans="8:11" ht="18">
      <c r="H1527" s="173"/>
      <c r="K1527" s="173"/>
    </row>
    <row r="1528" spans="8:11" ht="18">
      <c r="H1528" s="173"/>
      <c r="K1528" s="173"/>
    </row>
    <row r="1529" spans="8:11" ht="18">
      <c r="H1529" s="173"/>
      <c r="K1529" s="173"/>
    </row>
    <row r="1530" spans="8:11" ht="18">
      <c r="H1530" s="173"/>
      <c r="K1530" s="173"/>
    </row>
    <row r="1531" spans="8:11" ht="18">
      <c r="H1531" s="173"/>
      <c r="K1531" s="173"/>
    </row>
    <row r="1532" spans="8:11" ht="18">
      <c r="H1532" s="173"/>
      <c r="K1532" s="173"/>
    </row>
    <row r="1533" spans="8:11" ht="18">
      <c r="H1533" s="173"/>
      <c r="K1533" s="173"/>
    </row>
    <row r="1534" spans="8:11" ht="18">
      <c r="H1534" s="173"/>
      <c r="K1534" s="173"/>
    </row>
    <row r="1535" spans="8:11" ht="18">
      <c r="H1535" s="173"/>
      <c r="K1535" s="173"/>
    </row>
    <row r="1536" spans="8:11" ht="18">
      <c r="H1536" s="173"/>
      <c r="K1536" s="173"/>
    </row>
    <row r="1537" spans="8:11" ht="18">
      <c r="H1537" s="173"/>
      <c r="K1537" s="173"/>
    </row>
    <row r="1538" spans="8:11" ht="18">
      <c r="H1538" s="173"/>
      <c r="K1538" s="173"/>
    </row>
    <row r="1539" spans="8:11" ht="18">
      <c r="H1539" s="173"/>
      <c r="K1539" s="173"/>
    </row>
  </sheetData>
  <mergeCells count="40">
    <mergeCell ref="D1:E1"/>
    <mergeCell ref="F1:I1"/>
    <mergeCell ref="F2:I2"/>
    <mergeCell ref="A2:E2"/>
    <mergeCell ref="A213:A215"/>
    <mergeCell ref="A212:C212"/>
    <mergeCell ref="N3:N4"/>
    <mergeCell ref="H3:H4"/>
    <mergeCell ref="I3:J3"/>
    <mergeCell ref="K3:K4"/>
    <mergeCell ref="L3:M3"/>
    <mergeCell ref="B34:B36"/>
    <mergeCell ref="A63:A65"/>
    <mergeCell ref="A211:D211"/>
    <mergeCell ref="A195:A199"/>
    <mergeCell ref="B204:B208"/>
    <mergeCell ref="B169:B172"/>
    <mergeCell ref="B174:B176"/>
    <mergeCell ref="A203:A208"/>
    <mergeCell ref="A155:A176"/>
    <mergeCell ref="A54:A55"/>
    <mergeCell ref="A99:A107"/>
    <mergeCell ref="A109:A133"/>
    <mergeCell ref="B110:B119"/>
    <mergeCell ref="A7:A8"/>
    <mergeCell ref="A21:A27"/>
    <mergeCell ref="B22:B27"/>
    <mergeCell ref="A69:A97"/>
    <mergeCell ref="B81:B89"/>
    <mergeCell ref="B91:B94"/>
    <mergeCell ref="B96:B97"/>
    <mergeCell ref="B73:B79"/>
    <mergeCell ref="A33:A36"/>
    <mergeCell ref="A38:A46"/>
    <mergeCell ref="B3:B4"/>
    <mergeCell ref="A3:A4"/>
    <mergeCell ref="F3:G3"/>
    <mergeCell ref="E3:E4"/>
    <mergeCell ref="D3:D4"/>
    <mergeCell ref="C3:C4"/>
  </mergeCells>
  <printOptions horizontalCentered="1"/>
  <pageMargins left="0" right="0" top="0.7874015748031497" bottom="0.1968503937007874" header="0" footer="0"/>
  <pageSetup fitToHeight="3" horizontalDpi="300" verticalDpi="300" orientation="landscape" paperSize="9" scale="45" r:id="rId1"/>
  <headerFooter alignWithMargins="0">
    <oddFooter>&amp;R&amp;P</oddFooter>
  </headerFooter>
  <rowBreaks count="10" manualBreakCount="10">
    <brk id="23" max="13" man="1"/>
    <brk id="43" max="13" man="1"/>
    <brk id="61" max="13" man="1"/>
    <brk id="87" max="13" man="1"/>
    <brk id="114" max="13" man="1"/>
    <brk id="130" max="13" man="1"/>
    <brk id="151" max="13" man="1"/>
    <brk id="167" max="13" man="1"/>
    <brk id="186" max="13" man="1"/>
    <brk id="2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AO860"/>
  <sheetViews>
    <sheetView view="pageBreakPreview" zoomScale="75" zoomScaleNormal="75" zoomScaleSheetLayoutView="75" workbookViewId="0" topLeftCell="A176">
      <selection activeCell="E188" sqref="E188"/>
    </sheetView>
  </sheetViews>
  <sheetFormatPr defaultColWidth="9.00390625" defaultRowHeight="12.75"/>
  <cols>
    <col min="1" max="1" width="9.75390625" style="71" customWidth="1"/>
    <col min="2" max="2" width="12.125" style="52" customWidth="1"/>
    <col min="3" max="3" width="7.875" style="1" bestFit="1" customWidth="1"/>
    <col min="4" max="4" width="62.75390625" style="2" customWidth="1"/>
    <col min="5" max="5" width="22.25390625" style="172" customWidth="1"/>
    <col min="6" max="6" width="24.125" style="172" customWidth="1"/>
    <col min="7" max="7" width="18.75390625" style="172" customWidth="1"/>
    <col min="8" max="8" width="21.375" style="173" customWidth="1"/>
    <col min="9" max="9" width="21.625" style="173" customWidth="1"/>
    <col min="10" max="10" width="20.875" style="173" customWidth="1"/>
    <col min="11" max="11" width="22.00390625" style="173" customWidth="1"/>
    <col min="12" max="12" width="22.75390625" style="173" customWidth="1"/>
    <col min="13" max="13" width="20.875" style="173" customWidth="1"/>
    <col min="14" max="14" width="17.125" style="173" customWidth="1"/>
    <col min="15" max="41" width="9.125" style="85" customWidth="1"/>
    <col min="42" max="16384" width="9.125" style="3" customWidth="1"/>
  </cols>
  <sheetData>
    <row r="1" spans="1:14" ht="61.5" customHeight="1">
      <c r="A1" s="4"/>
      <c r="D1" s="307"/>
      <c r="E1" s="314"/>
      <c r="F1" s="307" t="s">
        <v>226</v>
      </c>
      <c r="G1" s="315"/>
      <c r="H1" s="315"/>
      <c r="I1" s="315"/>
      <c r="J1" s="98"/>
      <c r="K1" s="98"/>
      <c r="L1" s="98"/>
      <c r="M1" s="186" t="s">
        <v>214</v>
      </c>
      <c r="N1" s="98"/>
    </row>
    <row r="2" spans="1:14" ht="38.25" customHeight="1">
      <c r="A2" s="312"/>
      <c r="B2" s="317"/>
      <c r="C2" s="317"/>
      <c r="D2" s="317"/>
      <c r="E2" s="317"/>
      <c r="F2" s="310" t="s">
        <v>219</v>
      </c>
      <c r="G2" s="310"/>
      <c r="H2" s="316"/>
      <c r="I2" s="316"/>
      <c r="J2" s="98"/>
      <c r="K2" s="98"/>
      <c r="L2" s="98"/>
      <c r="M2" s="186"/>
      <c r="N2" s="98"/>
    </row>
    <row r="3" spans="1:41" s="13" customFormat="1" ht="15" customHeight="1">
      <c r="A3" s="283" t="s">
        <v>0</v>
      </c>
      <c r="B3" s="281" t="s">
        <v>15</v>
      </c>
      <c r="C3" s="288" t="s">
        <v>210</v>
      </c>
      <c r="D3" s="283" t="s">
        <v>91</v>
      </c>
      <c r="E3" s="283" t="s">
        <v>209</v>
      </c>
      <c r="F3" s="285" t="s">
        <v>108</v>
      </c>
      <c r="G3" s="286"/>
      <c r="H3" s="269" t="s">
        <v>228</v>
      </c>
      <c r="I3" s="271" t="s">
        <v>108</v>
      </c>
      <c r="J3" s="272"/>
      <c r="K3" s="269" t="s">
        <v>227</v>
      </c>
      <c r="L3" s="271" t="s">
        <v>108</v>
      </c>
      <c r="M3" s="272"/>
      <c r="N3" s="267" t="s">
        <v>207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13" customFormat="1" ht="48.75" customHeight="1">
      <c r="A4" s="284"/>
      <c r="B4" s="282"/>
      <c r="C4" s="289"/>
      <c r="D4" s="284"/>
      <c r="E4" s="287"/>
      <c r="F4" s="175" t="s">
        <v>132</v>
      </c>
      <c r="G4" s="175" t="s">
        <v>104</v>
      </c>
      <c r="H4" s="270"/>
      <c r="I4" s="176" t="s">
        <v>132</v>
      </c>
      <c r="J4" s="176" t="s">
        <v>104</v>
      </c>
      <c r="K4" s="270"/>
      <c r="L4" s="176" t="s">
        <v>132</v>
      </c>
      <c r="M4" s="176" t="s">
        <v>104</v>
      </c>
      <c r="N4" s="268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14" s="89" customFormat="1" ht="20.25" customHeight="1" thickBot="1">
      <c r="A5" s="177">
        <v>1</v>
      </c>
      <c r="B5" s="178">
        <v>2</v>
      </c>
      <c r="C5" s="179">
        <v>3</v>
      </c>
      <c r="D5" s="178">
        <v>4</v>
      </c>
      <c r="E5" s="178">
        <v>5</v>
      </c>
      <c r="F5" s="178">
        <v>6</v>
      </c>
      <c r="G5" s="178">
        <v>7</v>
      </c>
      <c r="H5" s="228">
        <v>8</v>
      </c>
      <c r="I5" s="178">
        <v>9</v>
      </c>
      <c r="J5" s="178">
        <v>10</v>
      </c>
      <c r="K5" s="228">
        <v>11</v>
      </c>
      <c r="L5" s="178">
        <v>12</v>
      </c>
      <c r="M5" s="178">
        <v>13</v>
      </c>
      <c r="N5" s="178">
        <v>14</v>
      </c>
    </row>
    <row r="6" spans="1:41" s="14" customFormat="1" ht="28.5" customHeight="1" thickBot="1">
      <c r="A6" s="224" t="s">
        <v>82</v>
      </c>
      <c r="B6" s="5"/>
      <c r="C6" s="5"/>
      <c r="D6" s="111" t="s">
        <v>1</v>
      </c>
      <c r="E6" s="142">
        <f aca="true" t="shared" si="0" ref="E6:M6">E7</f>
        <v>4800</v>
      </c>
      <c r="F6" s="142">
        <f t="shared" si="0"/>
        <v>4800</v>
      </c>
      <c r="G6" s="225">
        <f t="shared" si="0"/>
        <v>0</v>
      </c>
      <c r="H6" s="229">
        <f t="shared" si="0"/>
        <v>4800</v>
      </c>
      <c r="I6" s="142">
        <f t="shared" si="0"/>
        <v>4800</v>
      </c>
      <c r="J6" s="225">
        <f t="shared" si="0"/>
        <v>0</v>
      </c>
      <c r="K6" s="229">
        <f t="shared" si="0"/>
        <v>3877.56</v>
      </c>
      <c r="L6" s="142">
        <f t="shared" si="0"/>
        <v>3877.56</v>
      </c>
      <c r="M6" s="225">
        <f t="shared" si="0"/>
        <v>0</v>
      </c>
      <c r="N6" s="226">
        <f>K6/H6</f>
        <v>0.807825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</row>
    <row r="7" spans="1:41" s="8" customFormat="1" ht="24" customHeight="1">
      <c r="A7" s="290"/>
      <c r="B7" s="28" t="s">
        <v>17</v>
      </c>
      <c r="C7" s="18"/>
      <c r="D7" s="19" t="s">
        <v>2</v>
      </c>
      <c r="E7" s="102">
        <f aca="true" t="shared" si="1" ref="E7:E26">SUM(F7:G7)</f>
        <v>4800</v>
      </c>
      <c r="F7" s="102">
        <f>SUM(F8:F9)</f>
        <v>4800</v>
      </c>
      <c r="G7" s="102">
        <f>SUM(G8:G9)</f>
        <v>0</v>
      </c>
      <c r="H7" s="230">
        <f aca="true" t="shared" si="2" ref="H7:H26">SUM(I7:J7)</f>
        <v>4800</v>
      </c>
      <c r="I7" s="102">
        <f>SUM(I8:I9)</f>
        <v>4800</v>
      </c>
      <c r="J7" s="102">
        <f>SUM(J8:J9)</f>
        <v>0</v>
      </c>
      <c r="K7" s="230">
        <f aca="true" t="shared" si="3" ref="K7:K26">SUM(L7:M7)</f>
        <v>3877.56</v>
      </c>
      <c r="L7" s="102">
        <f>SUM(L8:L9)</f>
        <v>3877.56</v>
      </c>
      <c r="M7" s="102">
        <f>SUM(M8:M9)</f>
        <v>0</v>
      </c>
      <c r="N7" s="206">
        <f>K7/H7</f>
        <v>0.807825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8" customFormat="1" ht="101.25" customHeight="1">
      <c r="A8" s="291"/>
      <c r="B8" s="55"/>
      <c r="C8" s="16" t="s">
        <v>72</v>
      </c>
      <c r="D8" s="47" t="s">
        <v>110</v>
      </c>
      <c r="E8" s="104">
        <f t="shared" si="1"/>
        <v>4800</v>
      </c>
      <c r="F8" s="104">
        <v>4800</v>
      </c>
      <c r="G8" s="104"/>
      <c r="H8" s="221">
        <f t="shared" si="2"/>
        <v>4800</v>
      </c>
      <c r="I8" s="104">
        <v>4800</v>
      </c>
      <c r="J8" s="104"/>
      <c r="K8" s="221">
        <f t="shared" si="3"/>
        <v>2677.56</v>
      </c>
      <c r="L8" s="104">
        <v>2677.56</v>
      </c>
      <c r="M8" s="104"/>
      <c r="N8" s="196">
        <f>K8/H8</f>
        <v>0.557825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1" s="13" customFormat="1" ht="46.5" customHeight="1" thickBot="1">
      <c r="A9" s="210"/>
      <c r="B9" s="88"/>
      <c r="C9" s="131" t="s">
        <v>148</v>
      </c>
      <c r="D9" s="11" t="s">
        <v>149</v>
      </c>
      <c r="E9" s="104">
        <f t="shared" si="1"/>
        <v>0</v>
      </c>
      <c r="F9" s="104"/>
      <c r="G9" s="104"/>
      <c r="H9" s="221">
        <f t="shared" si="2"/>
        <v>0</v>
      </c>
      <c r="I9" s="104">
        <v>0</v>
      </c>
      <c r="J9" s="104"/>
      <c r="K9" s="221">
        <f t="shared" si="3"/>
        <v>1200</v>
      </c>
      <c r="L9" s="104">
        <v>1200</v>
      </c>
      <c r="M9" s="104"/>
      <c r="N9" s="105" t="s">
        <v>196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14" customFormat="1" ht="28.5" customHeight="1" thickBot="1">
      <c r="A10" s="48" t="s">
        <v>174</v>
      </c>
      <c r="B10" s="211"/>
      <c r="C10" s="48"/>
      <c r="D10" s="46" t="s">
        <v>175</v>
      </c>
      <c r="E10" s="99">
        <f t="shared" si="1"/>
        <v>0</v>
      </c>
      <c r="F10" s="99">
        <f>F11</f>
        <v>0</v>
      </c>
      <c r="G10" s="100">
        <f>G11</f>
        <v>0</v>
      </c>
      <c r="H10" s="231">
        <f t="shared" si="2"/>
        <v>1014898</v>
      </c>
      <c r="I10" s="99">
        <f>I11</f>
        <v>0</v>
      </c>
      <c r="J10" s="100">
        <f>J11</f>
        <v>1014898</v>
      </c>
      <c r="K10" s="231">
        <f t="shared" si="3"/>
        <v>961059.85</v>
      </c>
      <c r="L10" s="99">
        <f>L11</f>
        <v>67954</v>
      </c>
      <c r="M10" s="100">
        <f>M11</f>
        <v>893105.85</v>
      </c>
      <c r="N10" s="205">
        <f>K10/H10</f>
        <v>0.9469521567684634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1" s="8" customFormat="1" ht="37.5" customHeight="1">
      <c r="A11" s="26"/>
      <c r="B11" s="27" t="s">
        <v>176</v>
      </c>
      <c r="C11" s="18"/>
      <c r="D11" s="29" t="s">
        <v>177</v>
      </c>
      <c r="E11" s="102">
        <f t="shared" si="1"/>
        <v>0</v>
      </c>
      <c r="F11" s="102">
        <f>SUM(F12:F14)</f>
        <v>0</v>
      </c>
      <c r="G11" s="102">
        <f>SUM(G12:G14)</f>
        <v>0</v>
      </c>
      <c r="H11" s="230">
        <f t="shared" si="2"/>
        <v>1014898</v>
      </c>
      <c r="I11" s="102">
        <f>SUM(I12:I14)</f>
        <v>0</v>
      </c>
      <c r="J11" s="102">
        <f>SUM(J12:J14)</f>
        <v>1014898</v>
      </c>
      <c r="K11" s="230">
        <f t="shared" si="3"/>
        <v>961059.85</v>
      </c>
      <c r="L11" s="102">
        <f>SUM(L12:L14)</f>
        <v>67954</v>
      </c>
      <c r="M11" s="102">
        <f>SUM(M12:M14)</f>
        <v>893105.85</v>
      </c>
      <c r="N11" s="203">
        <f>K11/H11</f>
        <v>0.9469521567684634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1" s="13" customFormat="1" ht="37.5" customHeight="1">
      <c r="A12" s="79"/>
      <c r="B12" s="80"/>
      <c r="C12" s="11" t="s">
        <v>94</v>
      </c>
      <c r="D12" s="11" t="s">
        <v>200</v>
      </c>
      <c r="E12" s="104">
        <f t="shared" si="1"/>
        <v>0</v>
      </c>
      <c r="F12" s="114"/>
      <c r="G12" s="114"/>
      <c r="H12" s="221">
        <f t="shared" si="2"/>
        <v>0</v>
      </c>
      <c r="I12" s="114"/>
      <c r="J12" s="114"/>
      <c r="K12" s="221">
        <f t="shared" si="3"/>
        <v>1830</v>
      </c>
      <c r="L12" s="114">
        <v>1830</v>
      </c>
      <c r="M12" s="114"/>
      <c r="N12" s="109" t="s">
        <v>196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13" customFormat="1" ht="36.75" customHeight="1">
      <c r="A13" s="79"/>
      <c r="B13" s="80"/>
      <c r="C13" s="115" t="s">
        <v>73</v>
      </c>
      <c r="D13" s="11" t="s">
        <v>112</v>
      </c>
      <c r="E13" s="104">
        <f t="shared" si="1"/>
        <v>0</v>
      </c>
      <c r="F13" s="114"/>
      <c r="G13" s="114"/>
      <c r="H13" s="221">
        <f t="shared" si="2"/>
        <v>0</v>
      </c>
      <c r="I13" s="114"/>
      <c r="J13" s="114"/>
      <c r="K13" s="221">
        <f t="shared" si="3"/>
        <v>66124</v>
      </c>
      <c r="L13" s="114">
        <v>66124</v>
      </c>
      <c r="M13" s="114"/>
      <c r="N13" s="125" t="s">
        <v>196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8" customFormat="1" ht="94.5" customHeight="1" thickBot="1">
      <c r="A14" s="78"/>
      <c r="B14" s="110"/>
      <c r="C14" s="21" t="s">
        <v>178</v>
      </c>
      <c r="D14" s="25" t="s">
        <v>153</v>
      </c>
      <c r="E14" s="121">
        <f t="shared" si="1"/>
        <v>0</v>
      </c>
      <c r="F14" s="104"/>
      <c r="G14" s="104"/>
      <c r="H14" s="232">
        <f t="shared" si="2"/>
        <v>1014898</v>
      </c>
      <c r="I14" s="104"/>
      <c r="J14" s="104">
        <v>1014898</v>
      </c>
      <c r="K14" s="232">
        <f t="shared" si="3"/>
        <v>893105.85</v>
      </c>
      <c r="L14" s="104"/>
      <c r="M14" s="104">
        <v>893105.85</v>
      </c>
      <c r="N14" s="201">
        <f aca="true" t="shared" si="4" ref="N14:N27">K14/H14</f>
        <v>0.8799956744421606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</row>
    <row r="15" spans="1:41" s="14" customFormat="1" ht="29.25" customHeight="1" thickBot="1">
      <c r="A15" s="5" t="s">
        <v>83</v>
      </c>
      <c r="B15" s="182"/>
      <c r="C15" s="83"/>
      <c r="D15" s="111" t="s">
        <v>9</v>
      </c>
      <c r="E15" s="142">
        <f t="shared" si="1"/>
        <v>8136400</v>
      </c>
      <c r="F15" s="112">
        <f>F16+F20</f>
        <v>1664400</v>
      </c>
      <c r="G15" s="112">
        <f>G16+G20</f>
        <v>6472000</v>
      </c>
      <c r="H15" s="231">
        <f t="shared" si="2"/>
        <v>4092578</v>
      </c>
      <c r="I15" s="112">
        <f>I16+I20</f>
        <v>1724400</v>
      </c>
      <c r="J15" s="112">
        <f>J16+J20</f>
        <v>2368178</v>
      </c>
      <c r="K15" s="231">
        <f t="shared" si="3"/>
        <v>3033072.26</v>
      </c>
      <c r="L15" s="112">
        <f>L16+L20</f>
        <v>1798430.3999999997</v>
      </c>
      <c r="M15" s="112">
        <f>M16+M20</f>
        <v>1234641.8599999999</v>
      </c>
      <c r="N15" s="202">
        <f t="shared" si="4"/>
        <v>0.7411153214428655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</row>
    <row r="16" spans="1:41" s="14" customFormat="1" ht="51" customHeight="1">
      <c r="A16" s="54"/>
      <c r="B16" s="63" t="s">
        <v>99</v>
      </c>
      <c r="C16" s="15"/>
      <c r="D16" s="113" t="s">
        <v>100</v>
      </c>
      <c r="E16" s="102">
        <f t="shared" si="1"/>
        <v>1014000</v>
      </c>
      <c r="F16" s="102">
        <f>SUM(F17:F19)</f>
        <v>1014000</v>
      </c>
      <c r="G16" s="102">
        <f>SUM(G17:G19)</f>
        <v>0</v>
      </c>
      <c r="H16" s="230">
        <f t="shared" si="2"/>
        <v>1014000</v>
      </c>
      <c r="I16" s="102">
        <f>SUM(I17:I19)</f>
        <v>1014000</v>
      </c>
      <c r="J16" s="102">
        <f>SUM(J17:J19)</f>
        <v>0</v>
      </c>
      <c r="K16" s="230">
        <f t="shared" si="3"/>
        <v>1075244.0699999998</v>
      </c>
      <c r="L16" s="102">
        <f>SUM(L17:L19)</f>
        <v>1075244.0699999998</v>
      </c>
      <c r="M16" s="123">
        <f>SUM(M17:M19)</f>
        <v>0</v>
      </c>
      <c r="N16" s="194">
        <f t="shared" si="4"/>
        <v>1.06039849112426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</row>
    <row r="17" spans="1:41" s="14" customFormat="1" ht="94.5" customHeight="1">
      <c r="A17" s="54"/>
      <c r="B17" s="62"/>
      <c r="C17" s="16" t="s">
        <v>72</v>
      </c>
      <c r="D17" s="47" t="s">
        <v>110</v>
      </c>
      <c r="E17" s="104">
        <f t="shared" si="1"/>
        <v>844000</v>
      </c>
      <c r="F17" s="114">
        <v>844000</v>
      </c>
      <c r="G17" s="102"/>
      <c r="H17" s="221">
        <f t="shared" si="2"/>
        <v>844000</v>
      </c>
      <c r="I17" s="114">
        <v>844000</v>
      </c>
      <c r="J17" s="102"/>
      <c r="K17" s="221">
        <f t="shared" si="3"/>
        <v>897657.73</v>
      </c>
      <c r="L17" s="114">
        <v>897657.73</v>
      </c>
      <c r="M17" s="104"/>
      <c r="N17" s="196">
        <f t="shared" si="4"/>
        <v>1.063575509478673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s="14" customFormat="1" ht="34.5" customHeight="1">
      <c r="A18" s="54"/>
      <c r="B18" s="63"/>
      <c r="C18" s="115" t="s">
        <v>70</v>
      </c>
      <c r="D18" s="17" t="s">
        <v>111</v>
      </c>
      <c r="E18" s="104">
        <f t="shared" si="1"/>
        <v>20000</v>
      </c>
      <c r="F18" s="114">
        <v>20000</v>
      </c>
      <c r="G18" s="114"/>
      <c r="H18" s="221">
        <f t="shared" si="2"/>
        <v>20000</v>
      </c>
      <c r="I18" s="114">
        <v>20000</v>
      </c>
      <c r="J18" s="114"/>
      <c r="K18" s="221">
        <f t="shared" si="3"/>
        <v>34089.97</v>
      </c>
      <c r="L18" s="114">
        <v>34089.97</v>
      </c>
      <c r="M18" s="104"/>
      <c r="N18" s="196">
        <f t="shared" si="4"/>
        <v>1.7044985000000001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s="14" customFormat="1" ht="31.5" customHeight="1">
      <c r="A19" s="54"/>
      <c r="B19" s="27"/>
      <c r="C19" s="115" t="s">
        <v>73</v>
      </c>
      <c r="D19" s="11" t="s">
        <v>112</v>
      </c>
      <c r="E19" s="104">
        <f t="shared" si="1"/>
        <v>150000</v>
      </c>
      <c r="F19" s="114">
        <v>150000</v>
      </c>
      <c r="G19" s="114"/>
      <c r="H19" s="221">
        <f t="shared" si="2"/>
        <v>150000</v>
      </c>
      <c r="I19" s="114">
        <v>150000</v>
      </c>
      <c r="J19" s="114"/>
      <c r="K19" s="221">
        <f t="shared" si="3"/>
        <v>143496.37</v>
      </c>
      <c r="L19" s="114">
        <v>143496.37</v>
      </c>
      <c r="M19" s="104"/>
      <c r="N19" s="196">
        <f t="shared" si="4"/>
        <v>0.9566424666666666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</row>
    <row r="20" spans="1:41" s="8" customFormat="1" ht="30" customHeight="1">
      <c r="A20" s="290"/>
      <c r="B20" s="27" t="s">
        <v>18</v>
      </c>
      <c r="C20" s="18"/>
      <c r="D20" s="19" t="s">
        <v>7</v>
      </c>
      <c r="E20" s="116">
        <f t="shared" si="1"/>
        <v>7122400</v>
      </c>
      <c r="F20" s="102">
        <f>SUM(F21:F26)</f>
        <v>650400</v>
      </c>
      <c r="G20" s="102">
        <f>SUM(G21:G26)</f>
        <v>6472000</v>
      </c>
      <c r="H20" s="222">
        <f t="shared" si="2"/>
        <v>3078578</v>
      </c>
      <c r="I20" s="102">
        <f>SUM(I21:I26)</f>
        <v>710400</v>
      </c>
      <c r="J20" s="102">
        <f>SUM(J21:J26)</f>
        <v>2368178</v>
      </c>
      <c r="K20" s="222">
        <f t="shared" si="3"/>
        <v>1957828.1899999997</v>
      </c>
      <c r="L20" s="102">
        <f>SUM(L21:L26)</f>
        <v>723186.3299999998</v>
      </c>
      <c r="M20" s="102">
        <f>SUM(M21:M26)</f>
        <v>1234641.8599999999</v>
      </c>
      <c r="N20" s="194">
        <f t="shared" si="4"/>
        <v>0.6359521149049983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</row>
    <row r="21" spans="1:41" s="13" customFormat="1" ht="43.5" customHeight="1">
      <c r="A21" s="290"/>
      <c r="B21" s="292"/>
      <c r="C21" s="16" t="s">
        <v>84</v>
      </c>
      <c r="D21" s="11" t="s">
        <v>136</v>
      </c>
      <c r="E21" s="104">
        <f t="shared" si="1"/>
        <v>265400</v>
      </c>
      <c r="F21" s="114">
        <v>265400</v>
      </c>
      <c r="G21" s="114"/>
      <c r="H21" s="221">
        <f t="shared" si="2"/>
        <v>325400</v>
      </c>
      <c r="I21" s="114">
        <v>325400</v>
      </c>
      <c r="J21" s="114"/>
      <c r="K21" s="221">
        <f t="shared" si="3"/>
        <v>353105.61</v>
      </c>
      <c r="L21" s="114">
        <v>353105.61</v>
      </c>
      <c r="M21" s="114"/>
      <c r="N21" s="196">
        <f t="shared" si="4"/>
        <v>1.0851432390903504</v>
      </c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s="13" customFormat="1" ht="64.5" customHeight="1">
      <c r="A22" s="290"/>
      <c r="B22" s="292"/>
      <c r="C22" s="16" t="s">
        <v>65</v>
      </c>
      <c r="D22" s="11" t="s">
        <v>113</v>
      </c>
      <c r="E22" s="104">
        <f t="shared" si="1"/>
        <v>10000</v>
      </c>
      <c r="F22" s="114">
        <v>10000</v>
      </c>
      <c r="G22" s="114"/>
      <c r="H22" s="221">
        <f t="shared" si="2"/>
        <v>10000</v>
      </c>
      <c r="I22" s="114">
        <v>10000</v>
      </c>
      <c r="J22" s="114"/>
      <c r="K22" s="221">
        <f t="shared" si="3"/>
        <v>6488.66</v>
      </c>
      <c r="L22" s="114">
        <v>6488.66</v>
      </c>
      <c r="M22" s="114"/>
      <c r="N22" s="196">
        <f t="shared" si="4"/>
        <v>0.6488659999999999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13" customFormat="1" ht="104.25" customHeight="1">
      <c r="A23" s="290"/>
      <c r="B23" s="292"/>
      <c r="C23" s="16" t="s">
        <v>72</v>
      </c>
      <c r="D23" s="47" t="s">
        <v>110</v>
      </c>
      <c r="E23" s="104">
        <f t="shared" si="1"/>
        <v>370000</v>
      </c>
      <c r="F23" s="114">
        <v>370000</v>
      </c>
      <c r="G23" s="114"/>
      <c r="H23" s="221">
        <f t="shared" si="2"/>
        <v>370000</v>
      </c>
      <c r="I23" s="114">
        <v>370000</v>
      </c>
      <c r="J23" s="114"/>
      <c r="K23" s="221">
        <f t="shared" si="3"/>
        <v>356139.36</v>
      </c>
      <c r="L23" s="114">
        <v>356139.36</v>
      </c>
      <c r="M23" s="114"/>
      <c r="N23" s="196">
        <f t="shared" si="4"/>
        <v>0.9625388108108107</v>
      </c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s="13" customFormat="1" ht="64.5" customHeight="1">
      <c r="A24" s="290"/>
      <c r="B24" s="292"/>
      <c r="C24" s="16" t="s">
        <v>88</v>
      </c>
      <c r="D24" s="33" t="s">
        <v>114</v>
      </c>
      <c r="E24" s="104">
        <f t="shared" si="1"/>
        <v>25000</v>
      </c>
      <c r="F24" s="114"/>
      <c r="G24" s="114">
        <v>25000</v>
      </c>
      <c r="H24" s="221">
        <f t="shared" si="2"/>
        <v>25000</v>
      </c>
      <c r="I24" s="114"/>
      <c r="J24" s="114">
        <v>25000</v>
      </c>
      <c r="K24" s="221">
        <f t="shared" si="3"/>
        <v>49139.4</v>
      </c>
      <c r="L24" s="114"/>
      <c r="M24" s="114">
        <v>49139.4</v>
      </c>
      <c r="N24" s="196">
        <f t="shared" si="4"/>
        <v>1.965576</v>
      </c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s="13" customFormat="1" ht="63.75" customHeight="1">
      <c r="A25" s="290"/>
      <c r="B25" s="292"/>
      <c r="C25" s="20" t="s">
        <v>85</v>
      </c>
      <c r="D25" s="11" t="s">
        <v>137</v>
      </c>
      <c r="E25" s="104">
        <f t="shared" si="1"/>
        <v>6447000</v>
      </c>
      <c r="F25" s="114"/>
      <c r="G25" s="114">
        <v>6447000</v>
      </c>
      <c r="H25" s="221">
        <f t="shared" si="2"/>
        <v>2343178</v>
      </c>
      <c r="I25" s="114"/>
      <c r="J25" s="114">
        <v>2343178</v>
      </c>
      <c r="K25" s="221">
        <f t="shared" si="3"/>
        <v>1185502.46</v>
      </c>
      <c r="L25" s="114"/>
      <c r="M25" s="114">
        <v>1185502.46</v>
      </c>
      <c r="N25" s="196">
        <f t="shared" si="4"/>
        <v>0.5059378587542218</v>
      </c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s="13" customFormat="1" ht="33" customHeight="1" thickBot="1">
      <c r="A26" s="295"/>
      <c r="B26" s="296"/>
      <c r="C26" s="21" t="s">
        <v>70</v>
      </c>
      <c r="D26" s="22" t="s">
        <v>111</v>
      </c>
      <c r="E26" s="106">
        <f t="shared" si="1"/>
        <v>5000</v>
      </c>
      <c r="F26" s="118">
        <v>5000</v>
      </c>
      <c r="G26" s="124"/>
      <c r="H26" s="221">
        <f t="shared" si="2"/>
        <v>5000</v>
      </c>
      <c r="I26" s="118">
        <v>5000</v>
      </c>
      <c r="J26" s="118"/>
      <c r="K26" s="221">
        <f t="shared" si="3"/>
        <v>7452.7</v>
      </c>
      <c r="L26" s="118">
        <v>7452.7</v>
      </c>
      <c r="M26" s="118"/>
      <c r="N26" s="196">
        <f t="shared" si="4"/>
        <v>1.49054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s="14" customFormat="1" ht="29.25" customHeight="1" thickBot="1">
      <c r="A27" s="5" t="s">
        <v>86</v>
      </c>
      <c r="B27" s="182"/>
      <c r="C27" s="83"/>
      <c r="D27" s="111" t="s">
        <v>8</v>
      </c>
      <c r="E27" s="142">
        <f aca="true" t="shared" si="5" ref="E27:M27">E28+E30</f>
        <v>83000</v>
      </c>
      <c r="F27" s="112">
        <f t="shared" si="5"/>
        <v>83000</v>
      </c>
      <c r="G27" s="112">
        <f t="shared" si="5"/>
        <v>0</v>
      </c>
      <c r="H27" s="231">
        <f t="shared" si="5"/>
        <v>83000</v>
      </c>
      <c r="I27" s="112">
        <f t="shared" si="5"/>
        <v>83000</v>
      </c>
      <c r="J27" s="112">
        <f t="shared" si="5"/>
        <v>0</v>
      </c>
      <c r="K27" s="231">
        <f t="shared" si="5"/>
        <v>91942.96</v>
      </c>
      <c r="L27" s="112">
        <f t="shared" si="5"/>
        <v>91942.96</v>
      </c>
      <c r="M27" s="112">
        <f t="shared" si="5"/>
        <v>0</v>
      </c>
      <c r="N27" s="194">
        <f t="shared" si="4"/>
        <v>1.1077465060240965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</row>
    <row r="28" spans="1:41" s="8" customFormat="1" ht="42.75" customHeight="1">
      <c r="A28" s="54"/>
      <c r="B28" s="27" t="s">
        <v>139</v>
      </c>
      <c r="C28" s="18"/>
      <c r="D28" s="29" t="s">
        <v>140</v>
      </c>
      <c r="E28" s="102">
        <f>SUM(F28:G28)</f>
        <v>0</v>
      </c>
      <c r="F28" s="102">
        <f aca="true" t="shared" si="6" ref="F28:M28">F29</f>
        <v>0</v>
      </c>
      <c r="G28" s="102">
        <f t="shared" si="6"/>
        <v>0</v>
      </c>
      <c r="H28" s="230">
        <f t="shared" si="6"/>
        <v>0</v>
      </c>
      <c r="I28" s="102">
        <f t="shared" si="6"/>
        <v>0</v>
      </c>
      <c r="J28" s="102">
        <f t="shared" si="6"/>
        <v>0</v>
      </c>
      <c r="K28" s="230">
        <f t="shared" si="6"/>
        <v>1189</v>
      </c>
      <c r="L28" s="102">
        <f t="shared" si="6"/>
        <v>1189</v>
      </c>
      <c r="M28" s="102">
        <f t="shared" si="6"/>
        <v>0</v>
      </c>
      <c r="N28" s="109" t="s">
        <v>196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41" s="13" customFormat="1" ht="34.5" customHeight="1">
      <c r="A29" s="54"/>
      <c r="B29" s="61"/>
      <c r="C29" s="32" t="s">
        <v>73</v>
      </c>
      <c r="D29" s="33" t="s">
        <v>112</v>
      </c>
      <c r="E29" s="104">
        <f>SUM(F29:G29)</f>
        <v>0</v>
      </c>
      <c r="F29" s="104"/>
      <c r="G29" s="104"/>
      <c r="H29" s="221">
        <f>SUM(I29:J29)</f>
        <v>0</v>
      </c>
      <c r="I29" s="104"/>
      <c r="J29" s="104"/>
      <c r="K29" s="221">
        <f aca="true" t="shared" si="7" ref="K29:K34">SUM(L29:M29)</f>
        <v>1189</v>
      </c>
      <c r="L29" s="104">
        <v>1189</v>
      </c>
      <c r="M29" s="104"/>
      <c r="N29" s="109" t="s">
        <v>196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8" customFormat="1" ht="27.75" customHeight="1">
      <c r="A30" s="299"/>
      <c r="B30" s="27" t="s">
        <v>19</v>
      </c>
      <c r="C30" s="18"/>
      <c r="D30" s="19" t="s">
        <v>3</v>
      </c>
      <c r="E30" s="102">
        <f>SUM(F30:G30)</f>
        <v>83000</v>
      </c>
      <c r="F30" s="102">
        <f>SUM(F31:F33)</f>
        <v>83000</v>
      </c>
      <c r="G30" s="102">
        <f>SUM(G31:G33)</f>
        <v>0</v>
      </c>
      <c r="H30" s="230">
        <f>SUM(I30:J30)</f>
        <v>83000</v>
      </c>
      <c r="I30" s="102">
        <f>SUM(I31:I33)</f>
        <v>83000</v>
      </c>
      <c r="J30" s="102">
        <f>SUM(J31:J33)</f>
        <v>0</v>
      </c>
      <c r="K30" s="230">
        <f t="shared" si="7"/>
        <v>90753.96</v>
      </c>
      <c r="L30" s="102">
        <f>SUM(L31:L33)</f>
        <v>90753.96</v>
      </c>
      <c r="M30" s="102">
        <f>SUM(M31:M33)</f>
        <v>0</v>
      </c>
      <c r="N30" s="197">
        <f>K30/H30</f>
        <v>1.0934212048192773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</row>
    <row r="31" spans="1:41" s="13" customFormat="1" ht="97.5" customHeight="1">
      <c r="A31" s="299"/>
      <c r="B31" s="273"/>
      <c r="C31" s="20" t="s">
        <v>72</v>
      </c>
      <c r="D31" s="47" t="s">
        <v>110</v>
      </c>
      <c r="E31" s="104">
        <f>SUM(F31:G31)</f>
        <v>73000</v>
      </c>
      <c r="F31" s="104">
        <v>73000</v>
      </c>
      <c r="G31" s="104"/>
      <c r="H31" s="221">
        <f>SUM(I31:J31)</f>
        <v>73000</v>
      </c>
      <c r="I31" s="104">
        <v>73000</v>
      </c>
      <c r="J31" s="104"/>
      <c r="K31" s="221">
        <f t="shared" si="7"/>
        <v>87170</v>
      </c>
      <c r="L31" s="104">
        <v>87170</v>
      </c>
      <c r="M31" s="104"/>
      <c r="N31" s="196">
        <f>K31/H31</f>
        <v>1.194109589041096</v>
      </c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1:41" s="13" customFormat="1" ht="32.25" customHeight="1">
      <c r="A32" s="299"/>
      <c r="B32" s="274"/>
      <c r="C32" s="20" t="s">
        <v>74</v>
      </c>
      <c r="D32" s="23" t="s">
        <v>115</v>
      </c>
      <c r="E32" s="104">
        <f>SUM(F32:G32)</f>
        <v>10000</v>
      </c>
      <c r="F32" s="104">
        <v>10000</v>
      </c>
      <c r="G32" s="114"/>
      <c r="H32" s="221">
        <f>SUM(I32:J32)</f>
        <v>10000</v>
      </c>
      <c r="I32" s="104">
        <v>10000</v>
      </c>
      <c r="J32" s="114"/>
      <c r="K32" s="221">
        <f t="shared" si="7"/>
        <v>3550</v>
      </c>
      <c r="L32" s="104">
        <v>3550</v>
      </c>
      <c r="M32" s="114"/>
      <c r="N32" s="196">
        <f>K32/H32</f>
        <v>0.355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13" customFormat="1" ht="32.25" customHeight="1" thickBot="1">
      <c r="A33" s="300"/>
      <c r="B33" s="303"/>
      <c r="C33" s="21" t="s">
        <v>70</v>
      </c>
      <c r="D33" s="22" t="s">
        <v>111</v>
      </c>
      <c r="E33" s="121">
        <v>0</v>
      </c>
      <c r="F33" s="104"/>
      <c r="G33" s="114"/>
      <c r="H33" s="233">
        <v>0</v>
      </c>
      <c r="I33" s="104"/>
      <c r="J33" s="114"/>
      <c r="K33" s="233">
        <f t="shared" si="7"/>
        <v>33.96</v>
      </c>
      <c r="L33" s="104">
        <v>33.96</v>
      </c>
      <c r="M33" s="114"/>
      <c r="N33" s="108" t="s">
        <v>196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s="14" customFormat="1" ht="29.25" customHeight="1" thickBot="1">
      <c r="A34" s="5" t="s">
        <v>87</v>
      </c>
      <c r="B34" s="182"/>
      <c r="C34" s="83"/>
      <c r="D34" s="111" t="s">
        <v>10</v>
      </c>
      <c r="E34" s="142">
        <f>SUM(F34:G34)</f>
        <v>10000</v>
      </c>
      <c r="F34" s="112">
        <f>F35+F42</f>
        <v>10000</v>
      </c>
      <c r="G34" s="112">
        <f>G35+G42</f>
        <v>0</v>
      </c>
      <c r="H34" s="231">
        <f>SUM(I34:J34)</f>
        <v>10000</v>
      </c>
      <c r="I34" s="112">
        <f>I35+I42</f>
        <v>10000</v>
      </c>
      <c r="J34" s="112">
        <f>J35+J42</f>
        <v>0</v>
      </c>
      <c r="K34" s="231">
        <f t="shared" si="7"/>
        <v>37518.600000000006</v>
      </c>
      <c r="L34" s="112">
        <f>L35+L42</f>
        <v>37474.740000000005</v>
      </c>
      <c r="M34" s="112">
        <f>M35+M42</f>
        <v>43.86</v>
      </c>
      <c r="N34" s="202">
        <f>K34/H34</f>
        <v>3.7518600000000006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</row>
    <row r="35" spans="1:41" s="8" customFormat="1" ht="40.5" customHeight="1">
      <c r="A35" s="290"/>
      <c r="B35" s="62" t="s">
        <v>22</v>
      </c>
      <c r="C35" s="6"/>
      <c r="D35" s="24" t="s">
        <v>222</v>
      </c>
      <c r="E35" s="102">
        <f>SUM(F36:G41)</f>
        <v>10000</v>
      </c>
      <c r="F35" s="102">
        <f>SUM(F36:F41)</f>
        <v>10000</v>
      </c>
      <c r="G35" s="102">
        <f>SUM(G36:G41)</f>
        <v>0</v>
      </c>
      <c r="H35" s="230">
        <f>SUM(I36:J41)</f>
        <v>10000</v>
      </c>
      <c r="I35" s="102">
        <f>SUM(I36:I41)</f>
        <v>10000</v>
      </c>
      <c r="J35" s="102">
        <f>SUM(J36:J41)</f>
        <v>0</v>
      </c>
      <c r="K35" s="230">
        <f>SUM(L36:M41)</f>
        <v>33580.8</v>
      </c>
      <c r="L35" s="102">
        <f>SUM(L36:L41)</f>
        <v>33580.8</v>
      </c>
      <c r="M35" s="102">
        <f>SUM(M36:M41)</f>
        <v>0</v>
      </c>
      <c r="N35" s="194">
        <f>K35/H35</f>
        <v>3.35808</v>
      </c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</row>
    <row r="36" spans="1:41" s="13" customFormat="1" ht="38.25" customHeight="1">
      <c r="A36" s="290"/>
      <c r="B36" s="65"/>
      <c r="C36" s="11" t="s">
        <v>94</v>
      </c>
      <c r="D36" s="11" t="s">
        <v>200</v>
      </c>
      <c r="E36" s="104">
        <f aca="true" t="shared" si="8" ref="E36:E45">SUM(F36:G36)</f>
        <v>0</v>
      </c>
      <c r="F36" s="104"/>
      <c r="G36" s="104"/>
      <c r="H36" s="221">
        <f aca="true" t="shared" si="9" ref="H36:H45">SUM(I36:J36)</f>
        <v>0</v>
      </c>
      <c r="I36" s="104"/>
      <c r="J36" s="104"/>
      <c r="K36" s="221">
        <f aca="true" t="shared" si="10" ref="K36:K52">SUM(L36:M36)</f>
        <v>175</v>
      </c>
      <c r="L36" s="104">
        <v>175</v>
      </c>
      <c r="M36" s="104"/>
      <c r="N36" s="109" t="s">
        <v>196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41" s="13" customFormat="1" ht="38.25" customHeight="1">
      <c r="A37" s="290"/>
      <c r="B37" s="212"/>
      <c r="C37" s="12" t="s">
        <v>66</v>
      </c>
      <c r="D37" s="23" t="s">
        <v>116</v>
      </c>
      <c r="E37" s="104">
        <f t="shared" si="8"/>
        <v>10000</v>
      </c>
      <c r="F37" s="104">
        <v>10000</v>
      </c>
      <c r="G37" s="104"/>
      <c r="H37" s="221">
        <f t="shared" si="9"/>
        <v>10000</v>
      </c>
      <c r="I37" s="104">
        <v>10000</v>
      </c>
      <c r="J37" s="104"/>
      <c r="K37" s="221">
        <f t="shared" si="10"/>
        <v>25211.49</v>
      </c>
      <c r="L37" s="104">
        <v>25211.49</v>
      </c>
      <c r="M37" s="104"/>
      <c r="N37" s="196">
        <f>K37/H37</f>
        <v>2.5211490000000003</v>
      </c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1:41" s="8" customFormat="1" ht="93.75" customHeight="1">
      <c r="A38" s="290"/>
      <c r="B38" s="63"/>
      <c r="C38" s="12" t="s">
        <v>72</v>
      </c>
      <c r="D38" s="47" t="s">
        <v>110</v>
      </c>
      <c r="E38" s="104">
        <f t="shared" si="8"/>
        <v>0</v>
      </c>
      <c r="F38" s="123"/>
      <c r="G38" s="102"/>
      <c r="H38" s="256">
        <f t="shared" si="9"/>
        <v>0</v>
      </c>
      <c r="I38" s="123"/>
      <c r="J38" s="123"/>
      <c r="K38" s="221">
        <f t="shared" si="10"/>
        <v>1270.74</v>
      </c>
      <c r="L38" s="124">
        <v>1270.74</v>
      </c>
      <c r="M38" s="124"/>
      <c r="N38" s="125" t="s">
        <v>196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</row>
    <row r="39" spans="1:41" s="8" customFormat="1" ht="32.25" customHeight="1">
      <c r="A39" s="290"/>
      <c r="B39" s="63"/>
      <c r="C39" s="12" t="s">
        <v>74</v>
      </c>
      <c r="D39" s="23" t="s">
        <v>115</v>
      </c>
      <c r="E39" s="104">
        <f t="shared" si="8"/>
        <v>0</v>
      </c>
      <c r="F39" s="174"/>
      <c r="G39" s="116"/>
      <c r="H39" s="221">
        <f t="shared" si="9"/>
        <v>0</v>
      </c>
      <c r="I39" s="116"/>
      <c r="J39" s="116"/>
      <c r="K39" s="221">
        <f t="shared" si="10"/>
        <v>16.2</v>
      </c>
      <c r="L39" s="104">
        <v>16.2</v>
      </c>
      <c r="M39" s="104"/>
      <c r="N39" s="105" t="s">
        <v>196</v>
      </c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</row>
    <row r="40" spans="1:41" s="8" customFormat="1" ht="31.5" customHeight="1">
      <c r="A40" s="290"/>
      <c r="B40" s="63"/>
      <c r="C40" s="32" t="s">
        <v>73</v>
      </c>
      <c r="D40" s="33" t="s">
        <v>112</v>
      </c>
      <c r="E40" s="104">
        <f t="shared" si="8"/>
        <v>0</v>
      </c>
      <c r="F40" s="174"/>
      <c r="G40" s="174"/>
      <c r="H40" s="221">
        <f t="shared" si="9"/>
        <v>0</v>
      </c>
      <c r="I40" s="116"/>
      <c r="J40" s="116"/>
      <c r="K40" s="221">
        <f t="shared" si="10"/>
        <v>6885.67</v>
      </c>
      <c r="L40" s="104">
        <v>6885.67</v>
      </c>
      <c r="M40" s="104"/>
      <c r="N40" s="105" t="s">
        <v>196</v>
      </c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</row>
    <row r="41" spans="1:41" s="13" customFormat="1" ht="66" customHeight="1">
      <c r="A41" s="290"/>
      <c r="B41" s="192"/>
      <c r="C41" s="16" t="s">
        <v>79</v>
      </c>
      <c r="D41" s="11" t="s">
        <v>197</v>
      </c>
      <c r="E41" s="104">
        <f t="shared" si="8"/>
        <v>0</v>
      </c>
      <c r="F41" s="104"/>
      <c r="G41" s="104"/>
      <c r="H41" s="221">
        <f t="shared" si="9"/>
        <v>0</v>
      </c>
      <c r="I41" s="104"/>
      <c r="J41" s="104"/>
      <c r="K41" s="221">
        <f t="shared" si="10"/>
        <v>21.7</v>
      </c>
      <c r="L41" s="104">
        <v>21.7</v>
      </c>
      <c r="M41" s="104"/>
      <c r="N41" s="105" t="s">
        <v>196</v>
      </c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s="8" customFormat="1" ht="31.5" customHeight="1">
      <c r="A42" s="26"/>
      <c r="B42" s="27" t="s">
        <v>141</v>
      </c>
      <c r="C42" s="18"/>
      <c r="D42" s="29" t="s">
        <v>2</v>
      </c>
      <c r="E42" s="102">
        <f t="shared" si="8"/>
        <v>0</v>
      </c>
      <c r="F42" s="102">
        <f>SUM(F43:F45)</f>
        <v>0</v>
      </c>
      <c r="G42" s="102">
        <f>SUM(G43:G45)</f>
        <v>0</v>
      </c>
      <c r="H42" s="222">
        <f t="shared" si="9"/>
        <v>0</v>
      </c>
      <c r="I42" s="102">
        <f>SUM(I43:I45)</f>
        <v>0</v>
      </c>
      <c r="J42" s="102">
        <f>SUM(J43:J45)</f>
        <v>0</v>
      </c>
      <c r="K42" s="222">
        <f t="shared" si="10"/>
        <v>3937.8</v>
      </c>
      <c r="L42" s="102">
        <f>SUM(L43:L45)</f>
        <v>3893.94</v>
      </c>
      <c r="M42" s="102">
        <f>SUM(M43:M45)</f>
        <v>43.86</v>
      </c>
      <c r="N42" s="154" t="s">
        <v>196</v>
      </c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</row>
    <row r="43" spans="1:41" s="13" customFormat="1" ht="37.5" customHeight="1">
      <c r="A43" s="79"/>
      <c r="B43" s="80"/>
      <c r="C43" s="20" t="s">
        <v>142</v>
      </c>
      <c r="D43" s="11" t="s">
        <v>143</v>
      </c>
      <c r="E43" s="104">
        <f t="shared" si="8"/>
        <v>0</v>
      </c>
      <c r="F43" s="104"/>
      <c r="G43" s="104"/>
      <c r="H43" s="221">
        <f t="shared" si="9"/>
        <v>0</v>
      </c>
      <c r="I43" s="104"/>
      <c r="J43" s="104"/>
      <c r="K43" s="221">
        <f t="shared" si="10"/>
        <v>43.86</v>
      </c>
      <c r="L43" s="104"/>
      <c r="M43" s="104">
        <v>43.86</v>
      </c>
      <c r="N43" s="105" t="s">
        <v>196</v>
      </c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s="13" customFormat="1" ht="31.5" customHeight="1">
      <c r="A44" s="79"/>
      <c r="B44" s="80"/>
      <c r="C44" s="32" t="s">
        <v>73</v>
      </c>
      <c r="D44" s="11" t="s">
        <v>112</v>
      </c>
      <c r="E44" s="104">
        <f t="shared" si="8"/>
        <v>0</v>
      </c>
      <c r="F44" s="104"/>
      <c r="G44" s="104"/>
      <c r="H44" s="221">
        <f t="shared" si="9"/>
        <v>0</v>
      </c>
      <c r="I44" s="104"/>
      <c r="J44" s="104"/>
      <c r="K44" s="221">
        <f t="shared" si="10"/>
        <v>1323.65</v>
      </c>
      <c r="L44" s="104">
        <v>1323.65</v>
      </c>
      <c r="M44" s="104"/>
      <c r="N44" s="105" t="s">
        <v>196</v>
      </c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s="13" customFormat="1" ht="81.75" customHeight="1" thickBot="1">
      <c r="A45" s="93"/>
      <c r="B45" s="59"/>
      <c r="C45" s="126" t="s">
        <v>144</v>
      </c>
      <c r="D45" s="127" t="s">
        <v>223</v>
      </c>
      <c r="E45" s="121">
        <f t="shared" si="8"/>
        <v>0</v>
      </c>
      <c r="F45" s="121"/>
      <c r="G45" s="121"/>
      <c r="H45" s="234">
        <f t="shared" si="9"/>
        <v>0</v>
      </c>
      <c r="I45" s="121"/>
      <c r="J45" s="121"/>
      <c r="K45" s="221">
        <f t="shared" si="10"/>
        <v>2570.29</v>
      </c>
      <c r="L45" s="121">
        <v>2570.29</v>
      </c>
      <c r="M45" s="121"/>
      <c r="N45" s="108" t="s">
        <v>196</v>
      </c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</row>
    <row r="46" spans="1:41" s="14" customFormat="1" ht="57" customHeight="1" thickBot="1">
      <c r="A46" s="5" t="s">
        <v>92</v>
      </c>
      <c r="B46" s="182"/>
      <c r="C46" s="83"/>
      <c r="D46" s="130" t="s">
        <v>97</v>
      </c>
      <c r="E46" s="142">
        <f aca="true" t="shared" si="11" ref="E46:J46">E47+E49+E51</f>
        <v>1200000</v>
      </c>
      <c r="F46" s="112">
        <f t="shared" si="11"/>
        <v>1200000</v>
      </c>
      <c r="G46" s="112">
        <f t="shared" si="11"/>
        <v>0</v>
      </c>
      <c r="H46" s="231">
        <f t="shared" si="11"/>
        <v>1200000</v>
      </c>
      <c r="I46" s="112">
        <f t="shared" si="11"/>
        <v>1200000</v>
      </c>
      <c r="J46" s="112">
        <f t="shared" si="11"/>
        <v>0</v>
      </c>
      <c r="K46" s="231">
        <f t="shared" si="10"/>
        <v>890619.31</v>
      </c>
      <c r="L46" s="112">
        <f>L47+L49+L51</f>
        <v>890571.56</v>
      </c>
      <c r="M46" s="112">
        <f>M47+M49+M51</f>
        <v>47.75</v>
      </c>
      <c r="N46" s="194">
        <f>K46/H46</f>
        <v>0.7421827583333334</v>
      </c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</row>
    <row r="47" spans="1:41" s="8" customFormat="1" ht="37.5" customHeight="1">
      <c r="A47" s="26"/>
      <c r="B47" s="27" t="s">
        <v>145</v>
      </c>
      <c r="C47" s="31"/>
      <c r="D47" s="29" t="s">
        <v>146</v>
      </c>
      <c r="E47" s="102">
        <f aca="true" t="shared" si="12" ref="E47:E52">SUM(F47:G47)</f>
        <v>0</v>
      </c>
      <c r="F47" s="102">
        <f>F48</f>
        <v>0</v>
      </c>
      <c r="G47" s="102">
        <f>G48</f>
        <v>0</v>
      </c>
      <c r="H47" s="230">
        <f aca="true" t="shared" si="13" ref="H47:H52">SUM(I47:J47)</f>
        <v>0</v>
      </c>
      <c r="I47" s="102">
        <f>I48</f>
        <v>0</v>
      </c>
      <c r="J47" s="102">
        <f>J48</f>
        <v>0</v>
      </c>
      <c r="K47" s="230">
        <f t="shared" si="10"/>
        <v>47.75</v>
      </c>
      <c r="L47" s="102">
        <f>L48</f>
        <v>0</v>
      </c>
      <c r="M47" s="102">
        <f>M48</f>
        <v>47.75</v>
      </c>
      <c r="N47" s="157" t="s">
        <v>196</v>
      </c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</row>
    <row r="48" spans="1:41" s="13" customFormat="1" ht="42" customHeight="1">
      <c r="A48" s="79"/>
      <c r="B48" s="58"/>
      <c r="C48" s="20" t="s">
        <v>142</v>
      </c>
      <c r="D48" s="11" t="s">
        <v>143</v>
      </c>
      <c r="E48" s="104">
        <f t="shared" si="12"/>
        <v>0</v>
      </c>
      <c r="F48" s="104"/>
      <c r="G48" s="104"/>
      <c r="H48" s="221">
        <f t="shared" si="13"/>
        <v>0</v>
      </c>
      <c r="I48" s="104"/>
      <c r="J48" s="104"/>
      <c r="K48" s="221">
        <f t="shared" si="10"/>
        <v>47.75</v>
      </c>
      <c r="L48" s="104"/>
      <c r="M48" s="104">
        <v>47.75</v>
      </c>
      <c r="N48" s="105" t="s">
        <v>196</v>
      </c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s="8" customFormat="1" ht="33.75" customHeight="1">
      <c r="A49" s="290"/>
      <c r="B49" s="27" t="s">
        <v>93</v>
      </c>
      <c r="C49" s="31"/>
      <c r="D49" s="29" t="s">
        <v>229</v>
      </c>
      <c r="E49" s="102">
        <f t="shared" si="12"/>
        <v>1200000</v>
      </c>
      <c r="F49" s="102">
        <f>SUM(F50:F50)</f>
        <v>1200000</v>
      </c>
      <c r="G49" s="102">
        <f>SUM(G50:G50)</f>
        <v>0</v>
      </c>
      <c r="H49" s="230">
        <f t="shared" si="13"/>
        <v>1200000</v>
      </c>
      <c r="I49" s="102">
        <f>SUM(I50:I50)</f>
        <v>1200000</v>
      </c>
      <c r="J49" s="102">
        <f>SUM(J50:J50)</f>
        <v>0</v>
      </c>
      <c r="K49" s="230">
        <f t="shared" si="10"/>
        <v>888071.56</v>
      </c>
      <c r="L49" s="102">
        <f>SUM(L50:L50)</f>
        <v>888071.56</v>
      </c>
      <c r="M49" s="102">
        <f>SUM(M50:M50)</f>
        <v>0</v>
      </c>
      <c r="N49" s="194">
        <f>K49/H49</f>
        <v>0.7400596333333334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</row>
    <row r="50" spans="1:41" s="13" customFormat="1" ht="46.5" customHeight="1">
      <c r="A50" s="290"/>
      <c r="B50" s="80"/>
      <c r="C50" s="11" t="s">
        <v>94</v>
      </c>
      <c r="D50" s="11" t="s">
        <v>200</v>
      </c>
      <c r="E50" s="114">
        <f t="shared" si="12"/>
        <v>1200000</v>
      </c>
      <c r="F50" s="104">
        <v>1200000</v>
      </c>
      <c r="G50" s="104"/>
      <c r="H50" s="234">
        <f t="shared" si="13"/>
        <v>1200000</v>
      </c>
      <c r="I50" s="104">
        <v>1200000</v>
      </c>
      <c r="J50" s="104"/>
      <c r="K50" s="234">
        <f t="shared" si="10"/>
        <v>888071.56</v>
      </c>
      <c r="L50" s="104">
        <v>888071.56</v>
      </c>
      <c r="M50" s="104"/>
      <c r="N50" s="196">
        <f>K50/H50</f>
        <v>0.7400596333333334</v>
      </c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s="8" customFormat="1" ht="33" customHeight="1">
      <c r="A51" s="26"/>
      <c r="B51" s="61" t="s">
        <v>147</v>
      </c>
      <c r="C51" s="34"/>
      <c r="D51" s="24" t="s">
        <v>2</v>
      </c>
      <c r="E51" s="116">
        <f t="shared" si="12"/>
        <v>0</v>
      </c>
      <c r="F51" s="116">
        <f>F52</f>
        <v>0</v>
      </c>
      <c r="G51" s="116">
        <f>G52</f>
        <v>0</v>
      </c>
      <c r="H51" s="222">
        <f t="shared" si="13"/>
        <v>0</v>
      </c>
      <c r="I51" s="116">
        <f>I52</f>
        <v>0</v>
      </c>
      <c r="J51" s="116">
        <f>J52</f>
        <v>0</v>
      </c>
      <c r="K51" s="222">
        <f t="shared" si="10"/>
        <v>2500</v>
      </c>
      <c r="L51" s="116">
        <f>L52</f>
        <v>2500</v>
      </c>
      <c r="M51" s="116">
        <f>M52</f>
        <v>0</v>
      </c>
      <c r="N51" s="154" t="s">
        <v>196</v>
      </c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</row>
    <row r="52" spans="1:41" s="13" customFormat="1" ht="55.5" customHeight="1" thickBot="1">
      <c r="A52" s="93"/>
      <c r="B52" s="195"/>
      <c r="C52" s="133" t="s">
        <v>148</v>
      </c>
      <c r="D52" s="127" t="s">
        <v>149</v>
      </c>
      <c r="E52" s="121">
        <f t="shared" si="12"/>
        <v>0</v>
      </c>
      <c r="F52" s="124"/>
      <c r="G52" s="124"/>
      <c r="H52" s="235">
        <f t="shared" si="13"/>
        <v>0</v>
      </c>
      <c r="I52" s="124"/>
      <c r="J52" s="124"/>
      <c r="K52" s="235">
        <f t="shared" si="10"/>
        <v>2500</v>
      </c>
      <c r="L52" s="124">
        <v>2500</v>
      </c>
      <c r="M52" s="124"/>
      <c r="N52" s="108" t="s">
        <v>196</v>
      </c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s="14" customFormat="1" ht="81" customHeight="1" thickBot="1">
      <c r="A53" s="5" t="s">
        <v>51</v>
      </c>
      <c r="B53" s="182"/>
      <c r="C53" s="83"/>
      <c r="D53" s="29" t="s">
        <v>201</v>
      </c>
      <c r="E53" s="142">
        <f aca="true" t="shared" si="14" ref="E53:M53">E54+E57+E65+E75+E80</f>
        <v>16652801</v>
      </c>
      <c r="F53" s="112">
        <f t="shared" si="14"/>
        <v>16652801</v>
      </c>
      <c r="G53" s="112">
        <f t="shared" si="14"/>
        <v>0</v>
      </c>
      <c r="H53" s="231">
        <f t="shared" si="14"/>
        <v>16786723</v>
      </c>
      <c r="I53" s="112">
        <f t="shared" si="14"/>
        <v>16786723</v>
      </c>
      <c r="J53" s="112">
        <f t="shared" si="14"/>
        <v>0</v>
      </c>
      <c r="K53" s="231">
        <f t="shared" si="14"/>
        <v>17397890.68</v>
      </c>
      <c r="L53" s="112">
        <f t="shared" si="14"/>
        <v>17397890.68</v>
      </c>
      <c r="M53" s="112">
        <f t="shared" si="14"/>
        <v>0</v>
      </c>
      <c r="N53" s="194">
        <f>K53/H53</f>
        <v>1.0364078015703244</v>
      </c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</row>
    <row r="54" spans="1:41" s="8" customFormat="1" ht="48" customHeight="1">
      <c r="A54" s="294"/>
      <c r="B54" s="134" t="s">
        <v>24</v>
      </c>
      <c r="C54" s="51"/>
      <c r="D54" s="43" t="s">
        <v>25</v>
      </c>
      <c r="E54" s="122">
        <f aca="true" t="shared" si="15" ref="E54:E97">SUM(F54:G54)</f>
        <v>100000</v>
      </c>
      <c r="F54" s="122">
        <f>SUM(F55:F56)</f>
        <v>100000</v>
      </c>
      <c r="G54" s="122">
        <f>SUM(G55:G56)</f>
        <v>0</v>
      </c>
      <c r="H54" s="236">
        <f aca="true" t="shared" si="16" ref="H54:H85">SUM(I54:J54)</f>
        <v>100000</v>
      </c>
      <c r="I54" s="122">
        <f>SUM(I55:I56)</f>
        <v>100000</v>
      </c>
      <c r="J54" s="122">
        <f>SUM(J55:J56)</f>
        <v>0</v>
      </c>
      <c r="K54" s="236">
        <f aca="true" t="shared" si="17" ref="K54:K85">SUM(L54:M54)</f>
        <v>92636.82</v>
      </c>
      <c r="L54" s="122">
        <f>SUM(L55:L56)</f>
        <v>92636.82</v>
      </c>
      <c r="M54" s="122">
        <f>SUM(M55:M56)</f>
        <v>0</v>
      </c>
      <c r="N54" s="194">
        <f>K54/H54</f>
        <v>0.9263682000000001</v>
      </c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</row>
    <row r="55" spans="1:41" s="13" customFormat="1" ht="42.75" customHeight="1">
      <c r="A55" s="290"/>
      <c r="B55" s="84"/>
      <c r="C55" s="12" t="s">
        <v>53</v>
      </c>
      <c r="D55" s="33" t="s">
        <v>138</v>
      </c>
      <c r="E55" s="114">
        <f t="shared" si="15"/>
        <v>100000</v>
      </c>
      <c r="F55" s="104">
        <v>100000</v>
      </c>
      <c r="G55" s="114"/>
      <c r="H55" s="234">
        <f t="shared" si="16"/>
        <v>100000</v>
      </c>
      <c r="I55" s="104">
        <v>100000</v>
      </c>
      <c r="J55" s="114"/>
      <c r="K55" s="234">
        <f t="shared" si="17"/>
        <v>92618.11</v>
      </c>
      <c r="L55" s="104">
        <v>92618.11</v>
      </c>
      <c r="M55" s="114"/>
      <c r="N55" s="196">
        <f>K55/H55</f>
        <v>0.9261811</v>
      </c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</row>
    <row r="56" spans="1:41" s="13" customFormat="1" ht="42.75" customHeight="1">
      <c r="A56" s="290"/>
      <c r="B56" s="213"/>
      <c r="C56" s="20" t="s">
        <v>54</v>
      </c>
      <c r="D56" s="11" t="s">
        <v>135</v>
      </c>
      <c r="E56" s="114">
        <f t="shared" si="15"/>
        <v>0</v>
      </c>
      <c r="F56" s="104"/>
      <c r="G56" s="114"/>
      <c r="H56" s="234">
        <f t="shared" si="16"/>
        <v>0</v>
      </c>
      <c r="I56" s="104"/>
      <c r="J56" s="114"/>
      <c r="K56" s="234">
        <f t="shared" si="17"/>
        <v>18.71</v>
      </c>
      <c r="L56" s="104">
        <v>18.71</v>
      </c>
      <c r="M56" s="114"/>
      <c r="N56" s="109" t="s">
        <v>196</v>
      </c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</row>
    <row r="57" spans="1:41" s="8" customFormat="1" ht="93" customHeight="1">
      <c r="A57" s="290"/>
      <c r="B57" s="27" t="s">
        <v>26</v>
      </c>
      <c r="C57" s="6"/>
      <c r="D57" s="24" t="s">
        <v>27</v>
      </c>
      <c r="E57" s="102">
        <f t="shared" si="15"/>
        <v>5620000</v>
      </c>
      <c r="F57" s="116">
        <f>SUM(F58:F64)</f>
        <v>5620000</v>
      </c>
      <c r="G57" s="116">
        <f>SUM(G58:G64)</f>
        <v>0</v>
      </c>
      <c r="H57" s="230">
        <f t="shared" si="16"/>
        <v>5620000</v>
      </c>
      <c r="I57" s="116">
        <f>SUM(I58:I64)</f>
        <v>5620000</v>
      </c>
      <c r="J57" s="116">
        <f>SUM(J58:J64)</f>
        <v>0</v>
      </c>
      <c r="K57" s="230">
        <f t="shared" si="17"/>
        <v>5681764.470000001</v>
      </c>
      <c r="L57" s="116">
        <f>SUM(L58:L64)</f>
        <v>5681764.470000001</v>
      </c>
      <c r="M57" s="116">
        <f>SUM(M58:M64)</f>
        <v>0</v>
      </c>
      <c r="N57" s="194">
        <f aca="true" t="shared" si="18" ref="N57:N78">K57/H57</f>
        <v>1.010990119217082</v>
      </c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</row>
    <row r="58" spans="1:41" s="13" customFormat="1" ht="31.5" customHeight="1">
      <c r="A58" s="290"/>
      <c r="B58" s="293"/>
      <c r="C58" s="20" t="s">
        <v>55</v>
      </c>
      <c r="D58" s="23" t="s">
        <v>118</v>
      </c>
      <c r="E58" s="135">
        <f t="shared" si="15"/>
        <v>4970000</v>
      </c>
      <c r="F58" s="104">
        <v>4970000</v>
      </c>
      <c r="G58" s="114"/>
      <c r="H58" s="237">
        <f t="shared" si="16"/>
        <v>4970000</v>
      </c>
      <c r="I58" s="104">
        <v>4970000</v>
      </c>
      <c r="J58" s="114"/>
      <c r="K58" s="237">
        <f t="shared" si="17"/>
        <v>4914088.75</v>
      </c>
      <c r="L58" s="104">
        <v>4914088.75</v>
      </c>
      <c r="M58" s="114"/>
      <c r="N58" s="196">
        <f t="shared" si="18"/>
        <v>0.9887502515090544</v>
      </c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</row>
    <row r="59" spans="1:41" s="13" customFormat="1" ht="25.5" customHeight="1">
      <c r="A59" s="290"/>
      <c r="B59" s="297"/>
      <c r="C59" s="20" t="s">
        <v>56</v>
      </c>
      <c r="D59" s="23" t="s">
        <v>119</v>
      </c>
      <c r="E59" s="135">
        <f t="shared" si="15"/>
        <v>550000</v>
      </c>
      <c r="F59" s="104">
        <v>550000</v>
      </c>
      <c r="G59" s="114"/>
      <c r="H59" s="237">
        <f t="shared" si="16"/>
        <v>550000</v>
      </c>
      <c r="I59" s="104">
        <v>550000</v>
      </c>
      <c r="J59" s="114"/>
      <c r="K59" s="237">
        <f t="shared" si="17"/>
        <v>615735.53</v>
      </c>
      <c r="L59" s="104">
        <v>615735.53</v>
      </c>
      <c r="M59" s="114"/>
      <c r="N59" s="196">
        <f t="shared" si="18"/>
        <v>1.1195191454545455</v>
      </c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</row>
    <row r="60" spans="1:41" s="13" customFormat="1" ht="33" customHeight="1">
      <c r="A60" s="290"/>
      <c r="B60" s="297"/>
      <c r="C60" s="20" t="s">
        <v>57</v>
      </c>
      <c r="D60" s="23" t="s">
        <v>120</v>
      </c>
      <c r="E60" s="135">
        <f t="shared" si="15"/>
        <v>3000</v>
      </c>
      <c r="F60" s="104">
        <v>3000</v>
      </c>
      <c r="G60" s="114"/>
      <c r="H60" s="237">
        <f t="shared" si="16"/>
        <v>3000</v>
      </c>
      <c r="I60" s="104">
        <v>3000</v>
      </c>
      <c r="J60" s="114"/>
      <c r="K60" s="237">
        <f t="shared" si="17"/>
        <v>3175</v>
      </c>
      <c r="L60" s="104">
        <v>3175</v>
      </c>
      <c r="M60" s="114"/>
      <c r="N60" s="196">
        <f t="shared" si="18"/>
        <v>1.0583333333333333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</row>
    <row r="61" spans="1:41" s="13" customFormat="1" ht="23.25" customHeight="1">
      <c r="A61" s="290"/>
      <c r="B61" s="297"/>
      <c r="C61" s="20" t="s">
        <v>58</v>
      </c>
      <c r="D61" s="23" t="s">
        <v>121</v>
      </c>
      <c r="E61" s="135">
        <f t="shared" si="15"/>
        <v>50000</v>
      </c>
      <c r="F61" s="104">
        <v>50000</v>
      </c>
      <c r="G61" s="114"/>
      <c r="H61" s="237">
        <f t="shared" si="16"/>
        <v>50000</v>
      </c>
      <c r="I61" s="104">
        <v>50000</v>
      </c>
      <c r="J61" s="114"/>
      <c r="K61" s="237">
        <f t="shared" si="17"/>
        <v>65079.84</v>
      </c>
      <c r="L61" s="104">
        <v>65079.84</v>
      </c>
      <c r="M61" s="114"/>
      <c r="N61" s="196">
        <f t="shared" si="18"/>
        <v>1.3015968</v>
      </c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</row>
    <row r="62" spans="1:41" s="13" customFormat="1" ht="33" customHeight="1">
      <c r="A62" s="290"/>
      <c r="B62" s="297"/>
      <c r="C62" s="20" t="s">
        <v>59</v>
      </c>
      <c r="D62" s="23" t="s">
        <v>122</v>
      </c>
      <c r="E62" s="135">
        <f t="shared" si="15"/>
        <v>20000</v>
      </c>
      <c r="F62" s="104">
        <v>20000</v>
      </c>
      <c r="G62" s="114"/>
      <c r="H62" s="237">
        <f t="shared" si="16"/>
        <v>20000</v>
      </c>
      <c r="I62" s="104">
        <v>20000</v>
      </c>
      <c r="J62" s="114"/>
      <c r="K62" s="237">
        <f t="shared" si="17"/>
        <v>18327.37</v>
      </c>
      <c r="L62" s="104">
        <v>18327.37</v>
      </c>
      <c r="M62" s="114"/>
      <c r="N62" s="196">
        <f t="shared" si="18"/>
        <v>0.9163684999999999</v>
      </c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</row>
    <row r="63" spans="1:41" s="13" customFormat="1" ht="42" customHeight="1">
      <c r="A63" s="290"/>
      <c r="B63" s="297"/>
      <c r="C63" s="20" t="s">
        <v>54</v>
      </c>
      <c r="D63" s="11" t="s">
        <v>135</v>
      </c>
      <c r="E63" s="135">
        <f t="shared" si="15"/>
        <v>25000</v>
      </c>
      <c r="F63" s="104">
        <v>25000</v>
      </c>
      <c r="G63" s="114"/>
      <c r="H63" s="237">
        <f t="shared" si="16"/>
        <v>25000</v>
      </c>
      <c r="I63" s="104">
        <v>25000</v>
      </c>
      <c r="J63" s="114"/>
      <c r="K63" s="237">
        <f t="shared" si="17"/>
        <v>63192.98</v>
      </c>
      <c r="L63" s="104">
        <v>63192.98</v>
      </c>
      <c r="M63" s="114"/>
      <c r="N63" s="196">
        <f t="shared" si="18"/>
        <v>2.5277192</v>
      </c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</row>
    <row r="64" spans="1:41" s="13" customFormat="1" ht="39.75" customHeight="1">
      <c r="A64" s="290"/>
      <c r="B64" s="298"/>
      <c r="C64" s="20" t="s">
        <v>101</v>
      </c>
      <c r="D64" s="11" t="s">
        <v>123</v>
      </c>
      <c r="E64" s="135">
        <f t="shared" si="15"/>
        <v>2000</v>
      </c>
      <c r="F64" s="104">
        <v>2000</v>
      </c>
      <c r="G64" s="114"/>
      <c r="H64" s="237">
        <f t="shared" si="16"/>
        <v>2000</v>
      </c>
      <c r="I64" s="104">
        <v>2000</v>
      </c>
      <c r="J64" s="114"/>
      <c r="K64" s="237">
        <f t="shared" si="17"/>
        <v>2165</v>
      </c>
      <c r="L64" s="104">
        <v>2165</v>
      </c>
      <c r="M64" s="114"/>
      <c r="N64" s="196">
        <f t="shared" si="18"/>
        <v>1.0825</v>
      </c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</row>
    <row r="65" spans="1:41" s="8" customFormat="1" ht="72">
      <c r="A65" s="290"/>
      <c r="B65" s="61" t="s">
        <v>28</v>
      </c>
      <c r="C65" s="6"/>
      <c r="D65" s="24" t="s">
        <v>202</v>
      </c>
      <c r="E65" s="102">
        <f t="shared" si="15"/>
        <v>2946400</v>
      </c>
      <c r="F65" s="116">
        <f>SUM(F66:F74)</f>
        <v>2946400</v>
      </c>
      <c r="G65" s="116">
        <f>SUM(G66:G74)</f>
        <v>0</v>
      </c>
      <c r="H65" s="230">
        <f t="shared" si="16"/>
        <v>3071400</v>
      </c>
      <c r="I65" s="116">
        <f>SUM(I66:I74)</f>
        <v>3071400</v>
      </c>
      <c r="J65" s="116">
        <f>SUM(J66:J74)</f>
        <v>0</v>
      </c>
      <c r="K65" s="230">
        <f t="shared" si="17"/>
        <v>3760168.82</v>
      </c>
      <c r="L65" s="116">
        <f>SUM(L66:L74)</f>
        <v>3760168.82</v>
      </c>
      <c r="M65" s="116">
        <f>SUM(M66:M74)</f>
        <v>0</v>
      </c>
      <c r="N65" s="197">
        <f t="shared" si="18"/>
        <v>1.2242523995572052</v>
      </c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</row>
    <row r="66" spans="1:41" s="13" customFormat="1" ht="27.75" customHeight="1">
      <c r="A66" s="290"/>
      <c r="B66" s="292"/>
      <c r="C66" s="20" t="s">
        <v>55</v>
      </c>
      <c r="D66" s="23" t="s">
        <v>118</v>
      </c>
      <c r="E66" s="135">
        <f t="shared" si="15"/>
        <v>1155000</v>
      </c>
      <c r="F66" s="104">
        <v>1155000</v>
      </c>
      <c r="G66" s="114"/>
      <c r="H66" s="237">
        <f t="shared" si="16"/>
        <v>1155000</v>
      </c>
      <c r="I66" s="104">
        <v>1155000</v>
      </c>
      <c r="J66" s="114"/>
      <c r="K66" s="237">
        <f t="shared" si="17"/>
        <v>1569055.05</v>
      </c>
      <c r="L66" s="104">
        <v>1569055.05</v>
      </c>
      <c r="M66" s="114"/>
      <c r="N66" s="196">
        <f t="shared" si="18"/>
        <v>1.3584892207792207</v>
      </c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</row>
    <row r="67" spans="1:41" s="13" customFormat="1" ht="26.25" customHeight="1">
      <c r="A67" s="290"/>
      <c r="B67" s="292"/>
      <c r="C67" s="20" t="s">
        <v>56</v>
      </c>
      <c r="D67" s="23" t="s">
        <v>119</v>
      </c>
      <c r="E67" s="135">
        <f t="shared" si="15"/>
        <v>1250000</v>
      </c>
      <c r="F67" s="104">
        <v>1250000</v>
      </c>
      <c r="G67" s="114"/>
      <c r="H67" s="237">
        <f t="shared" si="16"/>
        <v>1250000</v>
      </c>
      <c r="I67" s="104">
        <v>1250000</v>
      </c>
      <c r="J67" s="114"/>
      <c r="K67" s="237">
        <f t="shared" si="17"/>
        <v>1282847.99</v>
      </c>
      <c r="L67" s="104">
        <v>1282847.99</v>
      </c>
      <c r="M67" s="114"/>
      <c r="N67" s="196">
        <f t="shared" si="18"/>
        <v>1.026278392</v>
      </c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</row>
    <row r="68" spans="1:41" s="13" customFormat="1" ht="27" customHeight="1">
      <c r="A68" s="290"/>
      <c r="B68" s="292"/>
      <c r="C68" s="20" t="s">
        <v>57</v>
      </c>
      <c r="D68" s="23" t="s">
        <v>120</v>
      </c>
      <c r="E68" s="135">
        <f t="shared" si="15"/>
        <v>1000</v>
      </c>
      <c r="F68" s="104">
        <v>1000</v>
      </c>
      <c r="G68" s="114"/>
      <c r="H68" s="237">
        <f t="shared" si="16"/>
        <v>1000</v>
      </c>
      <c r="I68" s="104">
        <v>1000</v>
      </c>
      <c r="J68" s="114"/>
      <c r="K68" s="237">
        <f t="shared" si="17"/>
        <v>1318.03</v>
      </c>
      <c r="L68" s="104">
        <v>1318.03</v>
      </c>
      <c r="M68" s="114"/>
      <c r="N68" s="196">
        <f t="shared" si="18"/>
        <v>1.31803</v>
      </c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</row>
    <row r="69" spans="1:41" s="13" customFormat="1" ht="22.5" customHeight="1">
      <c r="A69" s="290"/>
      <c r="B69" s="292"/>
      <c r="C69" s="20" t="s">
        <v>58</v>
      </c>
      <c r="D69" s="23" t="s">
        <v>121</v>
      </c>
      <c r="E69" s="135">
        <f t="shared" si="15"/>
        <v>155000</v>
      </c>
      <c r="F69" s="104">
        <v>155000</v>
      </c>
      <c r="G69" s="114"/>
      <c r="H69" s="237">
        <f t="shared" si="16"/>
        <v>155000</v>
      </c>
      <c r="I69" s="104">
        <v>155000</v>
      </c>
      <c r="J69" s="114"/>
      <c r="K69" s="237">
        <f t="shared" si="17"/>
        <v>176051.2</v>
      </c>
      <c r="L69" s="104">
        <v>176051.2</v>
      </c>
      <c r="M69" s="114"/>
      <c r="N69" s="196">
        <f t="shared" si="18"/>
        <v>1.1358141935483872</v>
      </c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</row>
    <row r="70" spans="1:41" s="13" customFormat="1" ht="27.75" customHeight="1">
      <c r="A70" s="290"/>
      <c r="B70" s="292"/>
      <c r="C70" s="20" t="s">
        <v>60</v>
      </c>
      <c r="D70" s="23" t="s">
        <v>124</v>
      </c>
      <c r="E70" s="135">
        <f t="shared" si="15"/>
        <v>60000</v>
      </c>
      <c r="F70" s="104">
        <v>60000</v>
      </c>
      <c r="G70" s="114"/>
      <c r="H70" s="237">
        <f t="shared" si="16"/>
        <v>60000</v>
      </c>
      <c r="I70" s="104">
        <v>60000</v>
      </c>
      <c r="J70" s="114"/>
      <c r="K70" s="237">
        <f t="shared" si="17"/>
        <v>63927.73</v>
      </c>
      <c r="L70" s="104">
        <v>63927.73</v>
      </c>
      <c r="M70" s="114"/>
      <c r="N70" s="196">
        <f t="shared" si="18"/>
        <v>1.0654621666666668</v>
      </c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</row>
    <row r="71" spans="1:41" s="13" customFormat="1" ht="25.5" customHeight="1">
      <c r="A71" s="290"/>
      <c r="B71" s="292"/>
      <c r="C71" s="20" t="s">
        <v>61</v>
      </c>
      <c r="D71" s="23" t="s">
        <v>125</v>
      </c>
      <c r="E71" s="135">
        <f t="shared" si="15"/>
        <v>400</v>
      </c>
      <c r="F71" s="104">
        <v>400</v>
      </c>
      <c r="G71" s="114"/>
      <c r="H71" s="237">
        <f t="shared" si="16"/>
        <v>400</v>
      </c>
      <c r="I71" s="104">
        <v>400</v>
      </c>
      <c r="J71" s="114"/>
      <c r="K71" s="237">
        <f t="shared" si="17"/>
        <v>120</v>
      </c>
      <c r="L71" s="104">
        <v>120</v>
      </c>
      <c r="M71" s="114"/>
      <c r="N71" s="196">
        <f t="shared" si="18"/>
        <v>0.3</v>
      </c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</row>
    <row r="72" spans="1:41" s="13" customFormat="1" ht="25.5" customHeight="1">
      <c r="A72" s="290"/>
      <c r="B72" s="292"/>
      <c r="C72" s="20" t="s">
        <v>62</v>
      </c>
      <c r="D72" s="23" t="s">
        <v>126</v>
      </c>
      <c r="E72" s="135">
        <f t="shared" si="15"/>
        <v>25000</v>
      </c>
      <c r="F72" s="104">
        <v>25000</v>
      </c>
      <c r="G72" s="114"/>
      <c r="H72" s="237">
        <f t="shared" si="16"/>
        <v>25000</v>
      </c>
      <c r="I72" s="104">
        <v>25000</v>
      </c>
      <c r="J72" s="114"/>
      <c r="K72" s="237">
        <f t="shared" si="17"/>
        <v>31826</v>
      </c>
      <c r="L72" s="104">
        <v>31826</v>
      </c>
      <c r="M72" s="114"/>
      <c r="N72" s="196">
        <f t="shared" si="18"/>
        <v>1.27304</v>
      </c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</row>
    <row r="73" spans="1:41" s="13" customFormat="1" ht="24.75" customHeight="1">
      <c r="A73" s="290"/>
      <c r="B73" s="292"/>
      <c r="C73" s="20" t="s">
        <v>59</v>
      </c>
      <c r="D73" s="23" t="s">
        <v>122</v>
      </c>
      <c r="E73" s="135">
        <f t="shared" si="15"/>
        <v>250000</v>
      </c>
      <c r="F73" s="104">
        <v>250000</v>
      </c>
      <c r="G73" s="114"/>
      <c r="H73" s="237">
        <f t="shared" si="16"/>
        <v>375000</v>
      </c>
      <c r="I73" s="104">
        <v>375000</v>
      </c>
      <c r="J73" s="114"/>
      <c r="K73" s="237">
        <f t="shared" si="17"/>
        <v>537937.32</v>
      </c>
      <c r="L73" s="104">
        <v>537937.32</v>
      </c>
      <c r="M73" s="114"/>
      <c r="N73" s="196">
        <f t="shared" si="18"/>
        <v>1.43449952</v>
      </c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</row>
    <row r="74" spans="1:41" s="13" customFormat="1" ht="39.75" customHeight="1">
      <c r="A74" s="290"/>
      <c r="B74" s="292"/>
      <c r="C74" s="20" t="s">
        <v>54</v>
      </c>
      <c r="D74" s="11" t="s">
        <v>133</v>
      </c>
      <c r="E74" s="135">
        <f t="shared" si="15"/>
        <v>50000</v>
      </c>
      <c r="F74" s="104">
        <v>50000</v>
      </c>
      <c r="G74" s="114"/>
      <c r="H74" s="237">
        <f t="shared" si="16"/>
        <v>50000</v>
      </c>
      <c r="I74" s="104">
        <v>50000</v>
      </c>
      <c r="J74" s="114"/>
      <c r="K74" s="237">
        <f t="shared" si="17"/>
        <v>97085.5</v>
      </c>
      <c r="L74" s="104">
        <v>97085.5</v>
      </c>
      <c r="M74" s="114"/>
      <c r="N74" s="196">
        <f t="shared" si="18"/>
        <v>1.94171</v>
      </c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</row>
    <row r="75" spans="1:41" s="8" customFormat="1" ht="54">
      <c r="A75" s="290"/>
      <c r="B75" s="61" t="s">
        <v>29</v>
      </c>
      <c r="C75" s="6"/>
      <c r="D75" s="24" t="s">
        <v>134</v>
      </c>
      <c r="E75" s="102">
        <f t="shared" si="15"/>
        <v>850000</v>
      </c>
      <c r="F75" s="116">
        <f>SUM(F76:F79)</f>
        <v>850000</v>
      </c>
      <c r="G75" s="116">
        <f>SUM(G76:G79)</f>
        <v>0</v>
      </c>
      <c r="H75" s="230">
        <f t="shared" si="16"/>
        <v>858922</v>
      </c>
      <c r="I75" s="116">
        <f>SUM(I76:I79)</f>
        <v>858922</v>
      </c>
      <c r="J75" s="116">
        <f>SUM(J76:J79)</f>
        <v>0</v>
      </c>
      <c r="K75" s="230">
        <f t="shared" si="17"/>
        <v>716073.57</v>
      </c>
      <c r="L75" s="116">
        <f>SUM(L76:L79)</f>
        <v>716073.57</v>
      </c>
      <c r="M75" s="116">
        <f>SUM(M76:M79)</f>
        <v>0</v>
      </c>
      <c r="N75" s="197">
        <f t="shared" si="18"/>
        <v>0.8336887051443553</v>
      </c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</row>
    <row r="76" spans="1:41" s="13" customFormat="1" ht="29.25" customHeight="1">
      <c r="A76" s="290"/>
      <c r="B76" s="292"/>
      <c r="C76" s="20" t="s">
        <v>63</v>
      </c>
      <c r="D76" s="23" t="s">
        <v>127</v>
      </c>
      <c r="E76" s="135">
        <f t="shared" si="15"/>
        <v>500000</v>
      </c>
      <c r="F76" s="114">
        <v>500000</v>
      </c>
      <c r="G76" s="114"/>
      <c r="H76" s="237">
        <f t="shared" si="16"/>
        <v>500000</v>
      </c>
      <c r="I76" s="114">
        <v>500000</v>
      </c>
      <c r="J76" s="114"/>
      <c r="K76" s="237">
        <f t="shared" si="17"/>
        <v>354104.75</v>
      </c>
      <c r="L76" s="114">
        <v>354104.75</v>
      </c>
      <c r="M76" s="114"/>
      <c r="N76" s="196">
        <f t="shared" si="18"/>
        <v>0.7082095</v>
      </c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</row>
    <row r="77" spans="1:41" s="13" customFormat="1" ht="41.25" customHeight="1">
      <c r="A77" s="290"/>
      <c r="B77" s="292"/>
      <c r="C77" s="20" t="s">
        <v>64</v>
      </c>
      <c r="D77" s="11" t="s">
        <v>205</v>
      </c>
      <c r="E77" s="135">
        <f t="shared" si="15"/>
        <v>330000</v>
      </c>
      <c r="F77" s="114">
        <v>330000</v>
      </c>
      <c r="G77" s="114"/>
      <c r="H77" s="237">
        <f t="shared" si="16"/>
        <v>338922</v>
      </c>
      <c r="I77" s="114">
        <v>338922</v>
      </c>
      <c r="J77" s="114"/>
      <c r="K77" s="237">
        <f t="shared" si="17"/>
        <v>339188.93</v>
      </c>
      <c r="L77" s="114">
        <v>339188.93</v>
      </c>
      <c r="M77" s="114"/>
      <c r="N77" s="196">
        <f t="shared" si="18"/>
        <v>1.0007875853441204</v>
      </c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</row>
    <row r="78" spans="1:41" s="13" customFormat="1" ht="65.25" customHeight="1">
      <c r="A78" s="290"/>
      <c r="B78" s="292"/>
      <c r="C78" s="16" t="s">
        <v>65</v>
      </c>
      <c r="D78" s="11" t="s">
        <v>113</v>
      </c>
      <c r="E78" s="135">
        <f t="shared" si="15"/>
        <v>20000</v>
      </c>
      <c r="F78" s="114">
        <v>20000</v>
      </c>
      <c r="G78" s="114"/>
      <c r="H78" s="237">
        <f t="shared" si="16"/>
        <v>20000</v>
      </c>
      <c r="I78" s="114">
        <v>20000</v>
      </c>
      <c r="J78" s="114"/>
      <c r="K78" s="237">
        <f t="shared" si="17"/>
        <v>22746.33</v>
      </c>
      <c r="L78" s="114">
        <v>22746.33</v>
      </c>
      <c r="M78" s="114"/>
      <c r="N78" s="196">
        <f t="shared" si="18"/>
        <v>1.1373165</v>
      </c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</row>
    <row r="79" spans="1:41" s="13" customFormat="1" ht="35.25" customHeight="1">
      <c r="A79" s="290"/>
      <c r="B79" s="292"/>
      <c r="C79" s="20" t="s">
        <v>70</v>
      </c>
      <c r="D79" s="23" t="s">
        <v>111</v>
      </c>
      <c r="E79" s="114">
        <f t="shared" si="15"/>
        <v>0</v>
      </c>
      <c r="F79" s="114"/>
      <c r="G79" s="114"/>
      <c r="H79" s="234">
        <f t="shared" si="16"/>
        <v>0</v>
      </c>
      <c r="I79" s="114"/>
      <c r="J79" s="114"/>
      <c r="K79" s="234">
        <f t="shared" si="17"/>
        <v>33.56</v>
      </c>
      <c r="L79" s="114">
        <v>33.56</v>
      </c>
      <c r="M79" s="114"/>
      <c r="N79" s="109" t="s">
        <v>196</v>
      </c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</row>
    <row r="80" spans="1:41" s="8" customFormat="1" ht="36">
      <c r="A80" s="290"/>
      <c r="B80" s="61" t="s">
        <v>30</v>
      </c>
      <c r="C80" s="18"/>
      <c r="D80" s="29" t="s">
        <v>31</v>
      </c>
      <c r="E80" s="102">
        <f t="shared" si="15"/>
        <v>7136401</v>
      </c>
      <c r="F80" s="116">
        <f>F81+F82</f>
        <v>7136401</v>
      </c>
      <c r="G80" s="116">
        <f>G81+G82</f>
        <v>0</v>
      </c>
      <c r="H80" s="230">
        <f t="shared" si="16"/>
        <v>7136401</v>
      </c>
      <c r="I80" s="116">
        <f>I81+I82</f>
        <v>7136401</v>
      </c>
      <c r="J80" s="116">
        <f>J81+J82</f>
        <v>0</v>
      </c>
      <c r="K80" s="230">
        <f t="shared" si="17"/>
        <v>7147247</v>
      </c>
      <c r="L80" s="116">
        <f>L81+L82</f>
        <v>7147247</v>
      </c>
      <c r="M80" s="116">
        <f>M81+M82</f>
        <v>0</v>
      </c>
      <c r="N80" s="194">
        <f aca="true" t="shared" si="19" ref="N80:N89">K80/H80</f>
        <v>1.0015198136988097</v>
      </c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</row>
    <row r="81" spans="1:41" s="13" customFormat="1" ht="30.75" customHeight="1">
      <c r="A81" s="290"/>
      <c r="B81" s="292"/>
      <c r="C81" s="20" t="s">
        <v>67</v>
      </c>
      <c r="D81" s="23" t="s">
        <v>128</v>
      </c>
      <c r="E81" s="136">
        <f t="shared" si="15"/>
        <v>6836401</v>
      </c>
      <c r="F81" s="104">
        <v>6836401</v>
      </c>
      <c r="G81" s="104"/>
      <c r="H81" s="220">
        <f t="shared" si="16"/>
        <v>6836401</v>
      </c>
      <c r="I81" s="104">
        <v>6836401</v>
      </c>
      <c r="J81" s="104"/>
      <c r="K81" s="220">
        <f t="shared" si="17"/>
        <v>6690426</v>
      </c>
      <c r="L81" s="104">
        <v>6690426</v>
      </c>
      <c r="M81" s="104"/>
      <c r="N81" s="196">
        <f t="shared" si="19"/>
        <v>0.9786473906372666</v>
      </c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</row>
    <row r="82" spans="1:41" s="13" customFormat="1" ht="34.5" customHeight="1" thickBot="1">
      <c r="A82" s="295"/>
      <c r="B82" s="296"/>
      <c r="C82" s="21" t="s">
        <v>68</v>
      </c>
      <c r="D82" s="22" t="s">
        <v>129</v>
      </c>
      <c r="E82" s="137">
        <f t="shared" si="15"/>
        <v>300000</v>
      </c>
      <c r="F82" s="121">
        <v>300000</v>
      </c>
      <c r="G82" s="121"/>
      <c r="H82" s="238">
        <f t="shared" si="16"/>
        <v>300000</v>
      </c>
      <c r="I82" s="121">
        <v>300000</v>
      </c>
      <c r="J82" s="121"/>
      <c r="K82" s="238">
        <f t="shared" si="17"/>
        <v>456821</v>
      </c>
      <c r="L82" s="121">
        <v>456821</v>
      </c>
      <c r="M82" s="121"/>
      <c r="N82" s="201">
        <f t="shared" si="19"/>
        <v>1.5227366666666666</v>
      </c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</row>
    <row r="83" spans="1:41" s="14" customFormat="1" ht="39" customHeight="1" thickBot="1">
      <c r="A83" s="5" t="s">
        <v>50</v>
      </c>
      <c r="B83" s="182"/>
      <c r="C83" s="45"/>
      <c r="D83" s="138" t="s">
        <v>203</v>
      </c>
      <c r="E83" s="142">
        <f t="shared" si="15"/>
        <v>12948420</v>
      </c>
      <c r="F83" s="112">
        <f>F84+F86+F88+F91</f>
        <v>12948420</v>
      </c>
      <c r="G83" s="112">
        <f>G84+G86+G88+G91</f>
        <v>0</v>
      </c>
      <c r="H83" s="231">
        <f t="shared" si="16"/>
        <v>12952566</v>
      </c>
      <c r="I83" s="112">
        <f>I84+I86+I88+I91</f>
        <v>12952566</v>
      </c>
      <c r="J83" s="112">
        <f>J84+J86+J88+J91</f>
        <v>0</v>
      </c>
      <c r="K83" s="231">
        <f t="shared" si="17"/>
        <v>12999747.05</v>
      </c>
      <c r="L83" s="112">
        <f>L84+L86+L88+L91</f>
        <v>12999747.05</v>
      </c>
      <c r="M83" s="112">
        <f>M84+M86+M88+M91</f>
        <v>0</v>
      </c>
      <c r="N83" s="202">
        <f t="shared" si="19"/>
        <v>1.0036426025545826</v>
      </c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</row>
    <row r="84" spans="1:41" s="8" customFormat="1" ht="45.75" customHeight="1">
      <c r="A84" s="290"/>
      <c r="B84" s="27" t="s">
        <v>20</v>
      </c>
      <c r="C84" s="18"/>
      <c r="D84" s="29" t="s">
        <v>204</v>
      </c>
      <c r="E84" s="102">
        <f t="shared" si="15"/>
        <v>9526545</v>
      </c>
      <c r="F84" s="102">
        <f>F85</f>
        <v>9526545</v>
      </c>
      <c r="G84" s="102">
        <f>G85</f>
        <v>0</v>
      </c>
      <c r="H84" s="230">
        <f t="shared" si="16"/>
        <v>9530691</v>
      </c>
      <c r="I84" s="102">
        <f>I85</f>
        <v>9530691</v>
      </c>
      <c r="J84" s="102">
        <f>J85</f>
        <v>0</v>
      </c>
      <c r="K84" s="230">
        <f t="shared" si="17"/>
        <v>9530691</v>
      </c>
      <c r="L84" s="102">
        <f>L85</f>
        <v>9530691</v>
      </c>
      <c r="M84" s="102">
        <f>M85</f>
        <v>0</v>
      </c>
      <c r="N84" s="194">
        <f t="shared" si="19"/>
        <v>1</v>
      </c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</row>
    <row r="85" spans="1:41" s="13" customFormat="1" ht="35.25" customHeight="1">
      <c r="A85" s="290"/>
      <c r="B85" s="58"/>
      <c r="C85" s="20" t="s">
        <v>69</v>
      </c>
      <c r="D85" s="23" t="s">
        <v>130</v>
      </c>
      <c r="E85" s="135">
        <f t="shared" si="15"/>
        <v>9526545</v>
      </c>
      <c r="F85" s="114">
        <v>9526545</v>
      </c>
      <c r="G85" s="114"/>
      <c r="H85" s="237">
        <f t="shared" si="16"/>
        <v>9530691</v>
      </c>
      <c r="I85" s="114">
        <v>9530691</v>
      </c>
      <c r="J85" s="114"/>
      <c r="K85" s="237">
        <f t="shared" si="17"/>
        <v>9530691</v>
      </c>
      <c r="L85" s="114">
        <v>9530691</v>
      </c>
      <c r="M85" s="114"/>
      <c r="N85" s="196">
        <f t="shared" si="19"/>
        <v>1</v>
      </c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</row>
    <row r="86" spans="1:41" s="8" customFormat="1" ht="72">
      <c r="A86" s="290"/>
      <c r="B86" s="61" t="s">
        <v>32</v>
      </c>
      <c r="C86" s="6"/>
      <c r="D86" s="24" t="s">
        <v>208</v>
      </c>
      <c r="E86" s="102">
        <f t="shared" si="15"/>
        <v>3049870</v>
      </c>
      <c r="F86" s="116">
        <f>F87</f>
        <v>3049870</v>
      </c>
      <c r="G86" s="116">
        <f>G87</f>
        <v>0</v>
      </c>
      <c r="H86" s="230">
        <f aca="true" t="shared" si="20" ref="H86:H117">SUM(I86:J86)</f>
        <v>3049870</v>
      </c>
      <c r="I86" s="116">
        <f>I87</f>
        <v>3049870</v>
      </c>
      <c r="J86" s="116">
        <f>J87</f>
        <v>0</v>
      </c>
      <c r="K86" s="230">
        <f aca="true" t="shared" si="21" ref="K86:K117">SUM(L86:M86)</f>
        <v>3049870</v>
      </c>
      <c r="L86" s="116">
        <f>L87</f>
        <v>3049870</v>
      </c>
      <c r="M86" s="116">
        <f>M87</f>
        <v>0</v>
      </c>
      <c r="N86" s="194">
        <f t="shared" si="19"/>
        <v>1</v>
      </c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</row>
    <row r="87" spans="1:41" s="13" customFormat="1" ht="41.25" customHeight="1">
      <c r="A87" s="290"/>
      <c r="B87" s="58"/>
      <c r="C87" s="20" t="s">
        <v>69</v>
      </c>
      <c r="D87" s="23" t="s">
        <v>130</v>
      </c>
      <c r="E87" s="135">
        <f t="shared" si="15"/>
        <v>3049870</v>
      </c>
      <c r="F87" s="114">
        <v>3049870</v>
      </c>
      <c r="G87" s="114"/>
      <c r="H87" s="237">
        <f t="shared" si="20"/>
        <v>3049870</v>
      </c>
      <c r="I87" s="114">
        <v>3049870</v>
      </c>
      <c r="J87" s="114"/>
      <c r="K87" s="237">
        <f t="shared" si="21"/>
        <v>3049870</v>
      </c>
      <c r="L87" s="114">
        <v>3049870</v>
      </c>
      <c r="M87" s="114"/>
      <c r="N87" s="196">
        <f t="shared" si="19"/>
        <v>1</v>
      </c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</row>
    <row r="88" spans="1:41" s="8" customFormat="1" ht="30.75" customHeight="1">
      <c r="A88" s="290"/>
      <c r="B88" s="62" t="s">
        <v>35</v>
      </c>
      <c r="C88" s="6"/>
      <c r="D88" s="7" t="s">
        <v>16</v>
      </c>
      <c r="E88" s="102">
        <f t="shared" si="15"/>
        <v>10000</v>
      </c>
      <c r="F88" s="116">
        <f>SUM(F89:F90)</f>
        <v>10000</v>
      </c>
      <c r="G88" s="116">
        <f>SUM(G89:G90)</f>
        <v>0</v>
      </c>
      <c r="H88" s="230">
        <f t="shared" si="20"/>
        <v>10000</v>
      </c>
      <c r="I88" s="116">
        <f>SUM(I89:I90)</f>
        <v>10000</v>
      </c>
      <c r="J88" s="116">
        <f>SUM(J89:J90)</f>
        <v>0</v>
      </c>
      <c r="K88" s="230">
        <f t="shared" si="21"/>
        <v>57181.05</v>
      </c>
      <c r="L88" s="116">
        <f>SUM(L89:L90)</f>
        <v>57181.05</v>
      </c>
      <c r="M88" s="116">
        <f>SUM(M89:M90)</f>
        <v>0</v>
      </c>
      <c r="N88" s="194">
        <f t="shared" si="19"/>
        <v>5.718105</v>
      </c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</row>
    <row r="89" spans="1:41" s="13" customFormat="1" ht="31.5" customHeight="1">
      <c r="A89" s="290"/>
      <c r="B89" s="84"/>
      <c r="C89" s="12" t="s">
        <v>70</v>
      </c>
      <c r="D89" s="23" t="s">
        <v>111</v>
      </c>
      <c r="E89" s="114">
        <f t="shared" si="15"/>
        <v>10000</v>
      </c>
      <c r="F89" s="114">
        <v>10000</v>
      </c>
      <c r="G89" s="114"/>
      <c r="H89" s="234">
        <f t="shared" si="20"/>
        <v>10000</v>
      </c>
      <c r="I89" s="114">
        <v>10000</v>
      </c>
      <c r="J89" s="114"/>
      <c r="K89" s="234">
        <f t="shared" si="21"/>
        <v>31001.05</v>
      </c>
      <c r="L89" s="114">
        <v>31001.05</v>
      </c>
      <c r="M89" s="114"/>
      <c r="N89" s="196">
        <f t="shared" si="19"/>
        <v>3.100105</v>
      </c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</row>
    <row r="90" spans="1:41" s="13" customFormat="1" ht="31.5" customHeight="1">
      <c r="A90" s="290"/>
      <c r="B90" s="213"/>
      <c r="C90" s="32" t="s">
        <v>73</v>
      </c>
      <c r="D90" s="11" t="s">
        <v>112</v>
      </c>
      <c r="E90" s="114">
        <f t="shared" si="15"/>
        <v>0</v>
      </c>
      <c r="F90" s="114"/>
      <c r="G90" s="114"/>
      <c r="H90" s="234">
        <f t="shared" si="20"/>
        <v>0</v>
      </c>
      <c r="I90" s="114"/>
      <c r="J90" s="114"/>
      <c r="K90" s="234">
        <f t="shared" si="21"/>
        <v>26180</v>
      </c>
      <c r="L90" s="114">
        <v>26180</v>
      </c>
      <c r="M90" s="114"/>
      <c r="N90" s="109" t="s">
        <v>196</v>
      </c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</row>
    <row r="91" spans="1:41" s="8" customFormat="1" ht="46.5" customHeight="1">
      <c r="A91" s="290"/>
      <c r="B91" s="27" t="s">
        <v>33</v>
      </c>
      <c r="C91" s="6"/>
      <c r="D91" s="24" t="s">
        <v>34</v>
      </c>
      <c r="E91" s="102">
        <f t="shared" si="15"/>
        <v>362005</v>
      </c>
      <c r="F91" s="116">
        <f>F92</f>
        <v>362005</v>
      </c>
      <c r="G91" s="116">
        <f>G92</f>
        <v>0</v>
      </c>
      <c r="H91" s="230">
        <f t="shared" si="20"/>
        <v>362005</v>
      </c>
      <c r="I91" s="116">
        <f>I92</f>
        <v>362005</v>
      </c>
      <c r="J91" s="116">
        <f>J92</f>
        <v>0</v>
      </c>
      <c r="K91" s="230">
        <f t="shared" si="21"/>
        <v>362005</v>
      </c>
      <c r="L91" s="116">
        <f>L92</f>
        <v>362005</v>
      </c>
      <c r="M91" s="116">
        <f>M92</f>
        <v>0</v>
      </c>
      <c r="N91" s="194">
        <f>K91/H91</f>
        <v>1</v>
      </c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</row>
    <row r="92" spans="1:41" s="13" customFormat="1" ht="36.75" customHeight="1" thickBot="1">
      <c r="A92" s="295"/>
      <c r="B92" s="60"/>
      <c r="C92" s="21" t="s">
        <v>69</v>
      </c>
      <c r="D92" s="22" t="s">
        <v>130</v>
      </c>
      <c r="E92" s="164">
        <f t="shared" si="15"/>
        <v>362005</v>
      </c>
      <c r="F92" s="121">
        <v>362005</v>
      </c>
      <c r="G92" s="121"/>
      <c r="H92" s="239">
        <f t="shared" si="20"/>
        <v>362005</v>
      </c>
      <c r="I92" s="121">
        <v>362005</v>
      </c>
      <c r="J92" s="121"/>
      <c r="K92" s="239">
        <f t="shared" si="21"/>
        <v>362005</v>
      </c>
      <c r="L92" s="121">
        <v>362005</v>
      </c>
      <c r="M92" s="121"/>
      <c r="N92" s="196">
        <f>K92/H92</f>
        <v>1</v>
      </c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</row>
    <row r="93" spans="1:41" s="14" customFormat="1" ht="33.75" customHeight="1" thickBot="1">
      <c r="A93" s="5" t="s">
        <v>71</v>
      </c>
      <c r="B93" s="182"/>
      <c r="C93" s="83"/>
      <c r="D93" s="138" t="s">
        <v>11</v>
      </c>
      <c r="E93" s="142">
        <f t="shared" si="15"/>
        <v>494097</v>
      </c>
      <c r="F93" s="112">
        <f>F94+F105+F114+F120+F122+F125+F129</f>
        <v>494097</v>
      </c>
      <c r="G93" s="112">
        <f>G94+G105+G114+G120+G122+G125+G129</f>
        <v>0</v>
      </c>
      <c r="H93" s="231">
        <f t="shared" si="20"/>
        <v>1185864.41</v>
      </c>
      <c r="I93" s="112">
        <f>I94+I105+I114+I120+I122+I125+I129</f>
        <v>893879.4099999999</v>
      </c>
      <c r="J93" s="112">
        <f>J94+J105+J114+J120+J122+J125+J129</f>
        <v>291985</v>
      </c>
      <c r="K93" s="231">
        <f t="shared" si="21"/>
        <v>949958.71</v>
      </c>
      <c r="L93" s="112">
        <f>L94+L105+L114+L120+L122+L125+L129</f>
        <v>941266.98</v>
      </c>
      <c r="M93" s="112">
        <f>M94+M105+M114+M120+M122+M125+M129</f>
        <v>8691.73</v>
      </c>
      <c r="N93" s="194">
        <f>K93/H93</f>
        <v>0.8010685724179883</v>
      </c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</row>
    <row r="94" spans="1:41" s="8" customFormat="1" ht="33" customHeight="1">
      <c r="A94" s="290"/>
      <c r="B94" s="61" t="s">
        <v>37</v>
      </c>
      <c r="C94" s="6"/>
      <c r="D94" s="19" t="s">
        <v>36</v>
      </c>
      <c r="E94" s="102">
        <f t="shared" si="15"/>
        <v>38223</v>
      </c>
      <c r="F94" s="116">
        <f>SUM(F95:F104)</f>
        <v>38223</v>
      </c>
      <c r="G94" s="116">
        <f>SUM(G95:G104)</f>
        <v>0</v>
      </c>
      <c r="H94" s="230">
        <f t="shared" si="20"/>
        <v>392161.41</v>
      </c>
      <c r="I94" s="116">
        <f>SUM(I95:I104)</f>
        <v>100176.40999999999</v>
      </c>
      <c r="J94" s="116">
        <f>SUM(J95:J104)</f>
        <v>291985</v>
      </c>
      <c r="K94" s="230">
        <f t="shared" si="21"/>
        <v>117229.93999999999</v>
      </c>
      <c r="L94" s="116">
        <f>SUM(L95:L104)</f>
        <v>112036.20999999999</v>
      </c>
      <c r="M94" s="116">
        <f>SUM(M95:M104)</f>
        <v>5193.73</v>
      </c>
      <c r="N94" s="194">
        <f>K94/H94</f>
        <v>0.29893288072378155</v>
      </c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</row>
    <row r="95" spans="1:41" s="13" customFormat="1" ht="30.75" customHeight="1">
      <c r="A95" s="290"/>
      <c r="B95" s="301"/>
      <c r="C95" s="12" t="s">
        <v>66</v>
      </c>
      <c r="D95" s="23" t="s">
        <v>116</v>
      </c>
      <c r="E95" s="114">
        <f t="shared" si="15"/>
        <v>0</v>
      </c>
      <c r="F95" s="114"/>
      <c r="G95" s="114"/>
      <c r="H95" s="234">
        <f t="shared" si="20"/>
        <v>0</v>
      </c>
      <c r="I95" s="114"/>
      <c r="J95" s="114"/>
      <c r="K95" s="234">
        <f t="shared" si="21"/>
        <v>710</v>
      </c>
      <c r="L95" s="114">
        <v>710</v>
      </c>
      <c r="M95" s="114"/>
      <c r="N95" s="109" t="s">
        <v>196</v>
      </c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</row>
    <row r="96" spans="1:41" s="13" customFormat="1" ht="90">
      <c r="A96" s="290"/>
      <c r="B96" s="302"/>
      <c r="C96" s="20" t="s">
        <v>72</v>
      </c>
      <c r="D96" s="47" t="s">
        <v>110</v>
      </c>
      <c r="E96" s="114">
        <f t="shared" si="15"/>
        <v>32223</v>
      </c>
      <c r="F96" s="114">
        <v>32223</v>
      </c>
      <c r="G96" s="114"/>
      <c r="H96" s="234">
        <f t="shared" si="20"/>
        <v>32223</v>
      </c>
      <c r="I96" s="114">
        <v>32223</v>
      </c>
      <c r="J96" s="114"/>
      <c r="K96" s="234">
        <f t="shared" si="21"/>
        <v>35319.45</v>
      </c>
      <c r="L96" s="114">
        <v>35319.45</v>
      </c>
      <c r="M96" s="114"/>
      <c r="N96" s="196">
        <f>K96/H96</f>
        <v>1.0960944046178194</v>
      </c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</row>
    <row r="97" spans="1:41" s="13" customFormat="1" ht="26.25" customHeight="1">
      <c r="A97" s="290"/>
      <c r="B97" s="302"/>
      <c r="C97" s="20" t="s">
        <v>142</v>
      </c>
      <c r="D97" s="11" t="s">
        <v>143</v>
      </c>
      <c r="E97" s="114">
        <f t="shared" si="15"/>
        <v>0</v>
      </c>
      <c r="F97" s="114"/>
      <c r="G97" s="114"/>
      <c r="H97" s="234">
        <f t="shared" si="20"/>
        <v>0</v>
      </c>
      <c r="I97" s="114"/>
      <c r="J97" s="114"/>
      <c r="K97" s="234">
        <f t="shared" si="21"/>
        <v>5193.73</v>
      </c>
      <c r="L97" s="114"/>
      <c r="M97" s="114">
        <v>5193.73</v>
      </c>
      <c r="N97" s="109" t="s">
        <v>196</v>
      </c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</row>
    <row r="98" spans="1:41" s="13" customFormat="1" ht="26.25" customHeight="1">
      <c r="A98" s="290"/>
      <c r="B98" s="302"/>
      <c r="C98" s="44" t="s">
        <v>70</v>
      </c>
      <c r="D98" s="23" t="s">
        <v>111</v>
      </c>
      <c r="E98" s="114"/>
      <c r="F98" s="114"/>
      <c r="G98" s="114"/>
      <c r="H98" s="234">
        <f t="shared" si="20"/>
        <v>0</v>
      </c>
      <c r="I98" s="114"/>
      <c r="J98" s="114"/>
      <c r="K98" s="234">
        <f t="shared" si="21"/>
        <v>1.74</v>
      </c>
      <c r="L98" s="114">
        <v>1.74</v>
      </c>
      <c r="M98" s="114"/>
      <c r="N98" s="109" t="s">
        <v>196</v>
      </c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</row>
    <row r="99" spans="1:41" s="13" customFormat="1" ht="44.25" customHeight="1">
      <c r="A99" s="290"/>
      <c r="B99" s="302"/>
      <c r="C99" s="44" t="s">
        <v>148</v>
      </c>
      <c r="D99" s="11" t="s">
        <v>149</v>
      </c>
      <c r="E99" s="114"/>
      <c r="F99" s="114"/>
      <c r="G99" s="114"/>
      <c r="H99" s="234">
        <f t="shared" si="20"/>
        <v>0</v>
      </c>
      <c r="I99" s="114"/>
      <c r="J99" s="114"/>
      <c r="K99" s="234">
        <f t="shared" si="21"/>
        <v>250</v>
      </c>
      <c r="L99" s="114">
        <v>250</v>
      </c>
      <c r="M99" s="114"/>
      <c r="N99" s="109" t="s">
        <v>196</v>
      </c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</row>
    <row r="100" spans="1:41" s="13" customFormat="1" ht="28.5" customHeight="1">
      <c r="A100" s="290"/>
      <c r="B100" s="302"/>
      <c r="C100" s="32" t="s">
        <v>73</v>
      </c>
      <c r="D100" s="33" t="s">
        <v>112</v>
      </c>
      <c r="E100" s="114">
        <f aca="true" t="shared" si="22" ref="E100:E135">SUM(F100:G100)</f>
        <v>6000</v>
      </c>
      <c r="F100" s="114">
        <v>6000</v>
      </c>
      <c r="G100" s="114"/>
      <c r="H100" s="234">
        <f t="shared" si="20"/>
        <v>6000</v>
      </c>
      <c r="I100" s="114">
        <v>6000</v>
      </c>
      <c r="J100" s="114"/>
      <c r="K100" s="234">
        <f t="shared" si="21"/>
        <v>13972.18</v>
      </c>
      <c r="L100" s="114">
        <v>13972.18</v>
      </c>
      <c r="M100" s="114"/>
      <c r="N100" s="196">
        <f aca="true" t="shared" si="23" ref="N100:N105">K100/H100</f>
        <v>2.3286966666666666</v>
      </c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</row>
    <row r="101" spans="1:41" s="13" customFormat="1" ht="95.25" customHeight="1">
      <c r="A101" s="290"/>
      <c r="B101" s="302"/>
      <c r="C101" s="32" t="s">
        <v>151</v>
      </c>
      <c r="D101" s="33" t="s">
        <v>153</v>
      </c>
      <c r="E101" s="114">
        <f t="shared" si="22"/>
        <v>0</v>
      </c>
      <c r="F101" s="114"/>
      <c r="G101" s="114"/>
      <c r="H101" s="234">
        <f t="shared" si="20"/>
        <v>42460.4</v>
      </c>
      <c r="I101" s="114">
        <v>42460.4</v>
      </c>
      <c r="J101" s="114"/>
      <c r="K101" s="234">
        <f t="shared" si="21"/>
        <v>42315.42</v>
      </c>
      <c r="L101" s="114">
        <v>42315.42</v>
      </c>
      <c r="M101" s="114"/>
      <c r="N101" s="196">
        <f t="shared" si="23"/>
        <v>0.9965855243944945</v>
      </c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</row>
    <row r="102" spans="1:41" s="13" customFormat="1" ht="95.25" customHeight="1">
      <c r="A102" s="290"/>
      <c r="B102" s="302"/>
      <c r="C102" s="32" t="s">
        <v>152</v>
      </c>
      <c r="D102" s="33" t="s">
        <v>153</v>
      </c>
      <c r="E102" s="114">
        <f t="shared" si="22"/>
        <v>0</v>
      </c>
      <c r="F102" s="114"/>
      <c r="G102" s="114"/>
      <c r="H102" s="234">
        <f t="shared" si="20"/>
        <v>7493.01</v>
      </c>
      <c r="I102" s="114">
        <v>7493.01</v>
      </c>
      <c r="J102" s="114"/>
      <c r="K102" s="234">
        <f t="shared" si="21"/>
        <v>7467.42</v>
      </c>
      <c r="L102" s="114">
        <v>7467.42</v>
      </c>
      <c r="M102" s="114"/>
      <c r="N102" s="196">
        <f t="shared" si="23"/>
        <v>0.9965848170494901</v>
      </c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</row>
    <row r="103" spans="1:41" s="13" customFormat="1" ht="67.5" customHeight="1">
      <c r="A103" s="290"/>
      <c r="B103" s="302"/>
      <c r="C103" s="10" t="s">
        <v>78</v>
      </c>
      <c r="D103" s="11" t="s">
        <v>184</v>
      </c>
      <c r="E103" s="114">
        <f t="shared" si="22"/>
        <v>0</v>
      </c>
      <c r="F103" s="114"/>
      <c r="G103" s="114"/>
      <c r="H103" s="234">
        <f t="shared" si="20"/>
        <v>12000</v>
      </c>
      <c r="I103" s="114">
        <v>12000</v>
      </c>
      <c r="J103" s="114"/>
      <c r="K103" s="234">
        <f t="shared" si="21"/>
        <v>12000</v>
      </c>
      <c r="L103" s="114">
        <v>12000</v>
      </c>
      <c r="M103" s="114"/>
      <c r="N103" s="196">
        <f t="shared" si="23"/>
        <v>1</v>
      </c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</row>
    <row r="104" spans="1:41" s="13" customFormat="1" ht="65.25" customHeight="1">
      <c r="A104" s="290"/>
      <c r="B104" s="275"/>
      <c r="C104" s="32" t="s">
        <v>185</v>
      </c>
      <c r="D104" s="11" t="s">
        <v>186</v>
      </c>
      <c r="E104" s="114">
        <f t="shared" si="22"/>
        <v>0</v>
      </c>
      <c r="F104" s="114"/>
      <c r="G104" s="114"/>
      <c r="H104" s="234">
        <f t="shared" si="20"/>
        <v>291985</v>
      </c>
      <c r="I104" s="114"/>
      <c r="J104" s="114">
        <v>291985</v>
      </c>
      <c r="K104" s="234">
        <f t="shared" si="21"/>
        <v>0</v>
      </c>
      <c r="L104" s="114">
        <v>0</v>
      </c>
      <c r="M104" s="114"/>
      <c r="N104" s="196">
        <f t="shared" si="23"/>
        <v>0</v>
      </c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</row>
    <row r="105" spans="1:41" s="8" customFormat="1" ht="28.5" customHeight="1">
      <c r="A105" s="290"/>
      <c r="B105" s="62" t="s">
        <v>150</v>
      </c>
      <c r="C105" s="140"/>
      <c r="D105" s="29" t="s">
        <v>155</v>
      </c>
      <c r="E105" s="102">
        <f t="shared" si="22"/>
        <v>0</v>
      </c>
      <c r="F105" s="102">
        <f>SUM(F106:F113)</f>
        <v>0</v>
      </c>
      <c r="G105" s="102">
        <f>SUM(G106:G113)</f>
        <v>0</v>
      </c>
      <c r="H105" s="230">
        <f t="shared" si="20"/>
        <v>178658</v>
      </c>
      <c r="I105" s="102">
        <f>SUM(I106:I113)</f>
        <v>178658</v>
      </c>
      <c r="J105" s="102">
        <f>SUM(J106:J113)</f>
        <v>0</v>
      </c>
      <c r="K105" s="230">
        <f t="shared" si="21"/>
        <v>191041.88</v>
      </c>
      <c r="L105" s="102">
        <f>SUM(L106:L113)</f>
        <v>191041.88</v>
      </c>
      <c r="M105" s="102">
        <f>SUM(M106:M113)</f>
        <v>0</v>
      </c>
      <c r="N105" s="194">
        <f t="shared" si="23"/>
        <v>1.0693161235433062</v>
      </c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</row>
    <row r="106" spans="1:41" s="13" customFormat="1" ht="34.5" customHeight="1">
      <c r="A106" s="290"/>
      <c r="B106" s="62"/>
      <c r="C106" s="12" t="s">
        <v>66</v>
      </c>
      <c r="D106" s="23" t="s">
        <v>116</v>
      </c>
      <c r="E106" s="114">
        <f t="shared" si="22"/>
        <v>0</v>
      </c>
      <c r="F106" s="114"/>
      <c r="G106" s="114"/>
      <c r="H106" s="234">
        <f t="shared" si="20"/>
        <v>0</v>
      </c>
      <c r="I106" s="114"/>
      <c r="J106" s="114"/>
      <c r="K106" s="234">
        <f t="shared" si="21"/>
        <v>3125.08</v>
      </c>
      <c r="L106" s="114">
        <v>3125.08</v>
      </c>
      <c r="M106" s="114"/>
      <c r="N106" s="109" t="s">
        <v>196</v>
      </c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</row>
    <row r="107" spans="1:41" s="13" customFormat="1" ht="96" customHeight="1">
      <c r="A107" s="290"/>
      <c r="B107" s="63"/>
      <c r="C107" s="12" t="s">
        <v>72</v>
      </c>
      <c r="D107" s="47" t="s">
        <v>110</v>
      </c>
      <c r="E107" s="114">
        <f t="shared" si="22"/>
        <v>0</v>
      </c>
      <c r="F107" s="114"/>
      <c r="G107" s="114"/>
      <c r="H107" s="234">
        <f t="shared" si="20"/>
        <v>3013</v>
      </c>
      <c r="I107" s="114">
        <v>3013</v>
      </c>
      <c r="J107" s="114"/>
      <c r="K107" s="234">
        <f t="shared" si="21"/>
        <v>1103.46</v>
      </c>
      <c r="L107" s="114">
        <v>1103.46</v>
      </c>
      <c r="M107" s="114"/>
      <c r="N107" s="196">
        <f>K107/H107</f>
        <v>0.3662329903750415</v>
      </c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</row>
    <row r="108" spans="1:41" s="13" customFormat="1" ht="37.5" customHeight="1">
      <c r="A108" s="290"/>
      <c r="B108" s="63"/>
      <c r="C108" s="10" t="s">
        <v>74</v>
      </c>
      <c r="D108" s="23" t="s">
        <v>115</v>
      </c>
      <c r="E108" s="114">
        <f t="shared" si="22"/>
        <v>0</v>
      </c>
      <c r="F108" s="114"/>
      <c r="G108" s="114"/>
      <c r="H108" s="234">
        <f t="shared" si="20"/>
        <v>125197</v>
      </c>
      <c r="I108" s="114">
        <v>125197</v>
      </c>
      <c r="J108" s="114"/>
      <c r="K108" s="234">
        <f t="shared" si="21"/>
        <v>131779.95</v>
      </c>
      <c r="L108" s="114">
        <v>131779.95</v>
      </c>
      <c r="M108" s="114"/>
      <c r="N108" s="196">
        <f>K108/H108</f>
        <v>1.0525807327651622</v>
      </c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</row>
    <row r="109" spans="1:41" s="13" customFormat="1" ht="33" customHeight="1">
      <c r="A109" s="290"/>
      <c r="B109" s="63"/>
      <c r="C109" s="44" t="s">
        <v>70</v>
      </c>
      <c r="D109" s="23" t="s">
        <v>111</v>
      </c>
      <c r="E109" s="114">
        <f t="shared" si="22"/>
        <v>0</v>
      </c>
      <c r="F109" s="114"/>
      <c r="G109" s="114"/>
      <c r="H109" s="234">
        <f t="shared" si="20"/>
        <v>0</v>
      </c>
      <c r="I109" s="114"/>
      <c r="J109" s="114"/>
      <c r="K109" s="234">
        <f t="shared" si="21"/>
        <v>91.34</v>
      </c>
      <c r="L109" s="114">
        <v>91.34</v>
      </c>
      <c r="M109" s="114"/>
      <c r="N109" s="109" t="s">
        <v>196</v>
      </c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</row>
    <row r="110" spans="1:41" s="13" customFormat="1" ht="29.25" customHeight="1">
      <c r="A110" s="290"/>
      <c r="B110" s="63"/>
      <c r="C110" s="32" t="s">
        <v>73</v>
      </c>
      <c r="D110" s="11" t="s">
        <v>112</v>
      </c>
      <c r="E110" s="114">
        <f t="shared" si="22"/>
        <v>0</v>
      </c>
      <c r="F110" s="114"/>
      <c r="G110" s="114"/>
      <c r="H110" s="234">
        <f t="shared" si="20"/>
        <v>448</v>
      </c>
      <c r="I110" s="114">
        <v>448</v>
      </c>
      <c r="J110" s="114"/>
      <c r="K110" s="234">
        <f t="shared" si="21"/>
        <v>0</v>
      </c>
      <c r="L110" s="114"/>
      <c r="M110" s="114"/>
      <c r="N110" s="196">
        <f>K110/H110</f>
        <v>0</v>
      </c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</row>
    <row r="111" spans="1:41" s="13" customFormat="1" ht="90" customHeight="1">
      <c r="A111" s="290"/>
      <c r="B111" s="63"/>
      <c r="C111" s="32" t="s">
        <v>151</v>
      </c>
      <c r="D111" s="33" t="s">
        <v>153</v>
      </c>
      <c r="E111" s="114">
        <f t="shared" si="22"/>
        <v>0</v>
      </c>
      <c r="F111" s="114"/>
      <c r="G111" s="114"/>
      <c r="H111" s="234">
        <f t="shared" si="20"/>
        <v>42500</v>
      </c>
      <c r="I111" s="114">
        <v>42500</v>
      </c>
      <c r="J111" s="114"/>
      <c r="K111" s="234">
        <f t="shared" si="21"/>
        <v>42497.02</v>
      </c>
      <c r="L111" s="114">
        <v>42497.02</v>
      </c>
      <c r="M111" s="114"/>
      <c r="N111" s="196">
        <f>K111/H111</f>
        <v>0.9999298823529411</v>
      </c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</row>
    <row r="112" spans="1:41" s="13" customFormat="1" ht="104.25" customHeight="1">
      <c r="A112" s="290"/>
      <c r="B112" s="63"/>
      <c r="C112" s="32" t="s">
        <v>152</v>
      </c>
      <c r="D112" s="33" t="s">
        <v>153</v>
      </c>
      <c r="E112" s="114">
        <f t="shared" si="22"/>
        <v>0</v>
      </c>
      <c r="F112" s="114"/>
      <c r="G112" s="114"/>
      <c r="H112" s="234">
        <f t="shared" si="20"/>
        <v>7500</v>
      </c>
      <c r="I112" s="114">
        <v>7500</v>
      </c>
      <c r="J112" s="114"/>
      <c r="K112" s="234">
        <f t="shared" si="21"/>
        <v>7499.47</v>
      </c>
      <c r="L112" s="114">
        <v>7499.47</v>
      </c>
      <c r="M112" s="114"/>
      <c r="N112" s="196">
        <f>K112/H112</f>
        <v>0.9999293333333333</v>
      </c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</row>
    <row r="113" spans="1:41" s="13" customFormat="1" ht="104.25" customHeight="1">
      <c r="A113" s="290"/>
      <c r="B113" s="27"/>
      <c r="C113" s="10" t="s">
        <v>154</v>
      </c>
      <c r="D113" s="11" t="s">
        <v>168</v>
      </c>
      <c r="E113" s="114">
        <f t="shared" si="22"/>
        <v>0</v>
      </c>
      <c r="F113" s="114"/>
      <c r="G113" s="114"/>
      <c r="H113" s="234">
        <f t="shared" si="20"/>
        <v>0</v>
      </c>
      <c r="I113" s="114"/>
      <c r="J113" s="114"/>
      <c r="K113" s="234">
        <f t="shared" si="21"/>
        <v>4945.56</v>
      </c>
      <c r="L113" s="114">
        <v>4945.56</v>
      </c>
      <c r="M113" s="114"/>
      <c r="N113" s="109" t="s">
        <v>196</v>
      </c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</row>
    <row r="114" spans="1:41" s="8" customFormat="1" ht="28.5" customHeight="1">
      <c r="A114" s="290"/>
      <c r="B114" s="27" t="s">
        <v>38</v>
      </c>
      <c r="C114" s="31"/>
      <c r="D114" s="29" t="s">
        <v>4</v>
      </c>
      <c r="E114" s="102">
        <f t="shared" si="22"/>
        <v>40000</v>
      </c>
      <c r="F114" s="116">
        <f>SUM(F115:F119)</f>
        <v>40000</v>
      </c>
      <c r="G114" s="116">
        <f>SUM(G115:G119)</f>
        <v>0</v>
      </c>
      <c r="H114" s="230">
        <f t="shared" si="20"/>
        <v>50745</v>
      </c>
      <c r="I114" s="116">
        <f>SUM(I115:I119)</f>
        <v>50745</v>
      </c>
      <c r="J114" s="116">
        <f>SUM(J115:J119)</f>
        <v>0</v>
      </c>
      <c r="K114" s="230">
        <f t="shared" si="21"/>
        <v>49138.47</v>
      </c>
      <c r="L114" s="116">
        <f>SUM(L115:L119)</f>
        <v>46950.47</v>
      </c>
      <c r="M114" s="116">
        <f>SUM(M115:M119)</f>
        <v>2188</v>
      </c>
      <c r="N114" s="194">
        <f>K114/H114</f>
        <v>0.9683411173514632</v>
      </c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</row>
    <row r="115" spans="1:41" s="13" customFormat="1" ht="36.75" customHeight="1">
      <c r="A115" s="290"/>
      <c r="B115" s="80"/>
      <c r="C115" s="12" t="s">
        <v>66</v>
      </c>
      <c r="D115" s="23" t="s">
        <v>116</v>
      </c>
      <c r="E115" s="114">
        <f t="shared" si="22"/>
        <v>0</v>
      </c>
      <c r="F115" s="114"/>
      <c r="G115" s="114"/>
      <c r="H115" s="234">
        <f t="shared" si="20"/>
        <v>0</v>
      </c>
      <c r="I115" s="114"/>
      <c r="J115" s="114"/>
      <c r="K115" s="234">
        <f t="shared" si="21"/>
        <v>156</v>
      </c>
      <c r="L115" s="114">
        <v>156</v>
      </c>
      <c r="M115" s="114"/>
      <c r="N115" s="109" t="s">
        <v>196</v>
      </c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</row>
    <row r="116" spans="1:41" s="13" customFormat="1" ht="90">
      <c r="A116" s="290"/>
      <c r="B116" s="63"/>
      <c r="C116" s="20" t="s">
        <v>72</v>
      </c>
      <c r="D116" s="47" t="s">
        <v>110</v>
      </c>
      <c r="E116" s="114">
        <f t="shared" si="22"/>
        <v>40000</v>
      </c>
      <c r="F116" s="114">
        <v>40000</v>
      </c>
      <c r="G116" s="114"/>
      <c r="H116" s="234">
        <f t="shared" si="20"/>
        <v>40000</v>
      </c>
      <c r="I116" s="114">
        <v>40000</v>
      </c>
      <c r="J116" s="114"/>
      <c r="K116" s="234">
        <f t="shared" si="21"/>
        <v>34963.25</v>
      </c>
      <c r="L116" s="114">
        <v>34963.25</v>
      </c>
      <c r="M116" s="114"/>
      <c r="N116" s="196">
        <f>K116/H116</f>
        <v>0.87408125</v>
      </c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</row>
    <row r="117" spans="1:41" s="13" customFormat="1" ht="36.75" customHeight="1">
      <c r="A117" s="290"/>
      <c r="B117" s="80"/>
      <c r="C117" s="20" t="s">
        <v>142</v>
      </c>
      <c r="D117" s="11" t="s">
        <v>143</v>
      </c>
      <c r="E117" s="114">
        <f t="shared" si="22"/>
        <v>0</v>
      </c>
      <c r="F117" s="114"/>
      <c r="G117" s="114"/>
      <c r="H117" s="234">
        <f t="shared" si="20"/>
        <v>0</v>
      </c>
      <c r="I117" s="114"/>
      <c r="J117" s="114"/>
      <c r="K117" s="234">
        <f t="shared" si="21"/>
        <v>2188</v>
      </c>
      <c r="L117" s="114"/>
      <c r="M117" s="114">
        <v>2188</v>
      </c>
      <c r="N117" s="109" t="s">
        <v>196</v>
      </c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</row>
    <row r="118" spans="1:41" s="13" customFormat="1" ht="39" customHeight="1">
      <c r="A118" s="290"/>
      <c r="B118" s="63"/>
      <c r="C118" s="32" t="s">
        <v>73</v>
      </c>
      <c r="D118" s="33" t="s">
        <v>112</v>
      </c>
      <c r="E118" s="114">
        <f t="shared" si="22"/>
        <v>0</v>
      </c>
      <c r="F118" s="114"/>
      <c r="G118" s="114"/>
      <c r="H118" s="234">
        <f aca="true" t="shared" si="24" ref="H118:H135">SUM(I118:J118)</f>
        <v>0</v>
      </c>
      <c r="I118" s="114"/>
      <c r="J118" s="114"/>
      <c r="K118" s="234">
        <f aca="true" t="shared" si="25" ref="K118:K135">SUM(L118:M118)</f>
        <v>1086.22</v>
      </c>
      <c r="L118" s="114">
        <v>1086.22</v>
      </c>
      <c r="M118" s="114"/>
      <c r="N118" s="109" t="s">
        <v>196</v>
      </c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</row>
    <row r="119" spans="1:41" s="13" customFormat="1" ht="75.75" customHeight="1">
      <c r="A119" s="26"/>
      <c r="B119" s="63"/>
      <c r="C119" s="32" t="s">
        <v>144</v>
      </c>
      <c r="D119" s="33" t="s">
        <v>223</v>
      </c>
      <c r="E119" s="114">
        <f t="shared" si="22"/>
        <v>0</v>
      </c>
      <c r="F119" s="114"/>
      <c r="G119" s="114"/>
      <c r="H119" s="234">
        <f t="shared" si="24"/>
        <v>10745</v>
      </c>
      <c r="I119" s="114">
        <v>10745</v>
      </c>
      <c r="J119" s="114"/>
      <c r="K119" s="234">
        <f t="shared" si="25"/>
        <v>10745</v>
      </c>
      <c r="L119" s="114">
        <v>10745</v>
      </c>
      <c r="M119" s="114"/>
      <c r="N119" s="196">
        <f>K119/H119</f>
        <v>1</v>
      </c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</row>
    <row r="120" spans="1:41" s="13" customFormat="1" ht="29.25" customHeight="1">
      <c r="A120" s="26"/>
      <c r="B120" s="61" t="s">
        <v>102</v>
      </c>
      <c r="C120" s="34"/>
      <c r="D120" s="24" t="s">
        <v>103</v>
      </c>
      <c r="E120" s="102">
        <f t="shared" si="22"/>
        <v>0</v>
      </c>
      <c r="F120" s="207">
        <f>SUM(F121:F121)</f>
        <v>0</v>
      </c>
      <c r="G120" s="207">
        <f>SUM(G121:G121)</f>
        <v>0</v>
      </c>
      <c r="H120" s="230">
        <f t="shared" si="24"/>
        <v>0</v>
      </c>
      <c r="I120" s="116">
        <f>SUM(I121:I121)</f>
        <v>0</v>
      </c>
      <c r="J120" s="116">
        <f>SUM(J121:J121)</f>
        <v>0</v>
      </c>
      <c r="K120" s="230">
        <f t="shared" si="25"/>
        <v>1310</v>
      </c>
      <c r="L120" s="116">
        <f>SUM(L121:L121)</f>
        <v>0</v>
      </c>
      <c r="M120" s="116">
        <f>SUM(M121:M121)</f>
        <v>1310</v>
      </c>
      <c r="N120" s="194" t="s">
        <v>196</v>
      </c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</row>
    <row r="121" spans="1:41" s="13" customFormat="1" ht="29.25" customHeight="1">
      <c r="A121" s="26"/>
      <c r="B121" s="63"/>
      <c r="C121" s="20" t="s">
        <v>142</v>
      </c>
      <c r="D121" s="11" t="s">
        <v>143</v>
      </c>
      <c r="E121" s="114">
        <f t="shared" si="22"/>
        <v>0</v>
      </c>
      <c r="F121" s="189"/>
      <c r="G121" s="189"/>
      <c r="H121" s="234">
        <f t="shared" si="24"/>
        <v>0</v>
      </c>
      <c r="I121" s="189"/>
      <c r="J121" s="189"/>
      <c r="K121" s="234">
        <f t="shared" si="25"/>
        <v>1310</v>
      </c>
      <c r="L121" s="189"/>
      <c r="M121" s="114">
        <v>1310</v>
      </c>
      <c r="N121" s="109" t="s">
        <v>196</v>
      </c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</row>
    <row r="122" spans="1:41" s="8" customFormat="1" ht="36.75" customHeight="1">
      <c r="A122" s="26"/>
      <c r="B122" s="61" t="s">
        <v>157</v>
      </c>
      <c r="C122" s="34"/>
      <c r="D122" s="24" t="s">
        <v>158</v>
      </c>
      <c r="E122" s="102">
        <f t="shared" si="22"/>
        <v>0</v>
      </c>
      <c r="F122" s="102">
        <f>SUM(F123:F124)</f>
        <v>0</v>
      </c>
      <c r="G122" s="102">
        <f>SUM(G123:G124)</f>
        <v>0</v>
      </c>
      <c r="H122" s="230">
        <f t="shared" si="24"/>
        <v>8273</v>
      </c>
      <c r="I122" s="102">
        <f>SUM(I123:I124)</f>
        <v>8273</v>
      </c>
      <c r="J122" s="102">
        <f>SUM(J123:J124)</f>
        <v>0</v>
      </c>
      <c r="K122" s="230">
        <f t="shared" si="25"/>
        <v>8906.55</v>
      </c>
      <c r="L122" s="102">
        <f>SUM(L123:L124)</f>
        <v>8906.55</v>
      </c>
      <c r="M122" s="102">
        <f>SUM(M123:M124)</f>
        <v>0</v>
      </c>
      <c r="N122" s="194">
        <f>K122/H122</f>
        <v>1.0765804424029977</v>
      </c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</row>
    <row r="123" spans="1:41" s="13" customFormat="1" ht="39" customHeight="1">
      <c r="A123" s="26"/>
      <c r="B123" s="63"/>
      <c r="C123" s="16" t="s">
        <v>148</v>
      </c>
      <c r="D123" s="11" t="s">
        <v>149</v>
      </c>
      <c r="E123" s="114">
        <f t="shared" si="22"/>
        <v>0</v>
      </c>
      <c r="F123" s="114"/>
      <c r="G123" s="114"/>
      <c r="H123" s="234">
        <f t="shared" si="24"/>
        <v>8273</v>
      </c>
      <c r="I123" s="114">
        <v>8273</v>
      </c>
      <c r="J123" s="114"/>
      <c r="K123" s="234">
        <f t="shared" si="25"/>
        <v>8273</v>
      </c>
      <c r="L123" s="114">
        <v>8273</v>
      </c>
      <c r="M123" s="114"/>
      <c r="N123" s="196">
        <f>K123/H123</f>
        <v>1</v>
      </c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</row>
    <row r="124" spans="1:41" s="13" customFormat="1" ht="30.75" customHeight="1">
      <c r="A124" s="26"/>
      <c r="B124" s="63"/>
      <c r="C124" s="32" t="s">
        <v>73</v>
      </c>
      <c r="D124" s="33" t="s">
        <v>112</v>
      </c>
      <c r="E124" s="114">
        <f t="shared" si="22"/>
        <v>0</v>
      </c>
      <c r="F124" s="114"/>
      <c r="G124" s="114"/>
      <c r="H124" s="234">
        <f t="shared" si="24"/>
        <v>0</v>
      </c>
      <c r="I124" s="114"/>
      <c r="J124" s="114"/>
      <c r="K124" s="234">
        <f t="shared" si="25"/>
        <v>633.55</v>
      </c>
      <c r="L124" s="114">
        <v>633.55</v>
      </c>
      <c r="M124" s="114"/>
      <c r="N124" s="109" t="s">
        <v>196</v>
      </c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</row>
    <row r="125" spans="1:41" s="8" customFormat="1" ht="30" customHeight="1">
      <c r="A125" s="26"/>
      <c r="B125" s="64" t="s">
        <v>90</v>
      </c>
      <c r="C125" s="34"/>
      <c r="D125" s="7" t="s">
        <v>156</v>
      </c>
      <c r="E125" s="102">
        <f t="shared" si="22"/>
        <v>415874</v>
      </c>
      <c r="F125" s="116">
        <f>SUM(F127:F128)</f>
        <v>415874</v>
      </c>
      <c r="G125" s="116">
        <f>SUM(G127:G128)</f>
        <v>0</v>
      </c>
      <c r="H125" s="230">
        <f t="shared" si="24"/>
        <v>555383</v>
      </c>
      <c r="I125" s="116">
        <f>SUM(I126:I128)</f>
        <v>555383</v>
      </c>
      <c r="J125" s="116">
        <f>SUM(J126:J128)</f>
        <v>0</v>
      </c>
      <c r="K125" s="230">
        <f t="shared" si="25"/>
        <v>581254.87</v>
      </c>
      <c r="L125" s="116">
        <f>SUM(L126:L128)</f>
        <v>581254.87</v>
      </c>
      <c r="M125" s="116">
        <f>SUM(M126:M128)</f>
        <v>0</v>
      </c>
      <c r="N125" s="194">
        <f>K125/H125</f>
        <v>1.046583834939132</v>
      </c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</row>
    <row r="126" spans="1:41" s="8" customFormat="1" ht="95.25" customHeight="1">
      <c r="A126" s="26"/>
      <c r="B126" s="64"/>
      <c r="C126" s="12" t="s">
        <v>72</v>
      </c>
      <c r="D126" s="47" t="s">
        <v>110</v>
      </c>
      <c r="E126" s="114">
        <f t="shared" si="22"/>
        <v>0</v>
      </c>
      <c r="F126" s="116"/>
      <c r="G126" s="116"/>
      <c r="H126" s="221">
        <f t="shared" si="24"/>
        <v>5748</v>
      </c>
      <c r="I126" s="104">
        <v>5748</v>
      </c>
      <c r="J126" s="116"/>
      <c r="K126" s="221">
        <f t="shared" si="25"/>
        <v>5749.8</v>
      </c>
      <c r="L126" s="104">
        <v>5749.8</v>
      </c>
      <c r="M126" s="116"/>
      <c r="N126" s="196">
        <f>K126/H126</f>
        <v>1.000313152400835</v>
      </c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</row>
    <row r="127" spans="1:41" s="13" customFormat="1" ht="37.5" customHeight="1">
      <c r="A127" s="26"/>
      <c r="B127" s="212"/>
      <c r="C127" s="10" t="s">
        <v>74</v>
      </c>
      <c r="D127" s="23" t="s">
        <v>115</v>
      </c>
      <c r="E127" s="104">
        <f t="shared" si="22"/>
        <v>415874</v>
      </c>
      <c r="F127" s="104">
        <v>415874</v>
      </c>
      <c r="G127" s="104"/>
      <c r="H127" s="221">
        <f t="shared" si="24"/>
        <v>541675</v>
      </c>
      <c r="I127" s="104">
        <v>541675</v>
      </c>
      <c r="J127" s="104"/>
      <c r="K127" s="221">
        <f t="shared" si="25"/>
        <v>567544.12</v>
      </c>
      <c r="L127" s="104">
        <v>567544.12</v>
      </c>
      <c r="M127" s="104"/>
      <c r="N127" s="196">
        <f>K127/H127</f>
        <v>1.0477576406516822</v>
      </c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</row>
    <row r="128" spans="1:41" s="8" customFormat="1" ht="30" customHeight="1">
      <c r="A128" s="26"/>
      <c r="B128" s="145"/>
      <c r="C128" s="32" t="s">
        <v>73</v>
      </c>
      <c r="D128" s="33" t="s">
        <v>112</v>
      </c>
      <c r="E128" s="114">
        <f t="shared" si="22"/>
        <v>0</v>
      </c>
      <c r="F128" s="102"/>
      <c r="G128" s="114"/>
      <c r="H128" s="234">
        <f t="shared" si="24"/>
        <v>7960</v>
      </c>
      <c r="I128" s="114">
        <v>7960</v>
      </c>
      <c r="J128" s="102"/>
      <c r="K128" s="234">
        <f t="shared" si="25"/>
        <v>7960.95</v>
      </c>
      <c r="L128" s="114">
        <v>7960.95</v>
      </c>
      <c r="M128" s="114"/>
      <c r="N128" s="196">
        <f>K128/H128</f>
        <v>1.0001193467336684</v>
      </c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</row>
    <row r="129" spans="1:41" s="8" customFormat="1" ht="36" customHeight="1">
      <c r="A129" s="26"/>
      <c r="B129" s="214" t="s">
        <v>159</v>
      </c>
      <c r="C129" s="34"/>
      <c r="D129" s="7" t="s">
        <v>2</v>
      </c>
      <c r="E129" s="102">
        <f t="shared" si="22"/>
        <v>0</v>
      </c>
      <c r="F129" s="116">
        <f>F131</f>
        <v>0</v>
      </c>
      <c r="G129" s="116">
        <f>G131</f>
        <v>0</v>
      </c>
      <c r="H129" s="230">
        <f t="shared" si="24"/>
        <v>644</v>
      </c>
      <c r="I129" s="116">
        <f>SUM(I130:I131)</f>
        <v>644</v>
      </c>
      <c r="J129" s="116">
        <f>SUM(J130:J131)</f>
        <v>0</v>
      </c>
      <c r="K129" s="230">
        <f t="shared" si="25"/>
        <v>1077</v>
      </c>
      <c r="L129" s="116">
        <f>SUM(L130:L131)</f>
        <v>1077</v>
      </c>
      <c r="M129" s="116">
        <f>SUM(M130:M131)</f>
        <v>0</v>
      </c>
      <c r="N129" s="194">
        <f>K129/H129</f>
        <v>1.6723602484472049</v>
      </c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</row>
    <row r="130" spans="1:41" s="13" customFormat="1" ht="42" customHeight="1">
      <c r="A130" s="76"/>
      <c r="B130" s="87"/>
      <c r="C130" s="209" t="s">
        <v>94</v>
      </c>
      <c r="D130" s="11" t="s">
        <v>95</v>
      </c>
      <c r="E130" s="104">
        <f t="shared" si="22"/>
        <v>0</v>
      </c>
      <c r="F130" s="152"/>
      <c r="G130" s="104"/>
      <c r="H130" s="221">
        <f t="shared" si="24"/>
        <v>0</v>
      </c>
      <c r="I130" s="152"/>
      <c r="J130" s="152"/>
      <c r="K130" s="221">
        <f t="shared" si="25"/>
        <v>433</v>
      </c>
      <c r="L130" s="152">
        <v>433</v>
      </c>
      <c r="M130" s="104"/>
      <c r="N130" s="105" t="s">
        <v>196</v>
      </c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</row>
    <row r="131" spans="1:41" s="13" customFormat="1" ht="63.75" customHeight="1" thickBot="1">
      <c r="A131" s="215"/>
      <c r="B131" s="93"/>
      <c r="C131" s="30" t="s">
        <v>78</v>
      </c>
      <c r="D131" s="155" t="s">
        <v>184</v>
      </c>
      <c r="E131" s="121">
        <f t="shared" si="22"/>
        <v>0</v>
      </c>
      <c r="F131" s="107"/>
      <c r="G131" s="107"/>
      <c r="H131" s="233">
        <f t="shared" si="24"/>
        <v>644</v>
      </c>
      <c r="I131" s="107">
        <v>644</v>
      </c>
      <c r="J131" s="107"/>
      <c r="K131" s="233">
        <f t="shared" si="25"/>
        <v>644</v>
      </c>
      <c r="L131" s="107">
        <v>644</v>
      </c>
      <c r="M131" s="107"/>
      <c r="N131" s="129" t="s">
        <v>196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</row>
    <row r="132" spans="1:41" s="8" customFormat="1" ht="42" customHeight="1" thickBot="1">
      <c r="A132" s="78" t="s">
        <v>160</v>
      </c>
      <c r="B132" s="78"/>
      <c r="C132" s="141"/>
      <c r="D132" s="130" t="s">
        <v>161</v>
      </c>
      <c r="E132" s="142">
        <f t="shared" si="22"/>
        <v>0</v>
      </c>
      <c r="F132" s="143">
        <f>F133</f>
        <v>0</v>
      </c>
      <c r="G132" s="143">
        <f>G133</f>
        <v>0</v>
      </c>
      <c r="H132" s="229">
        <f t="shared" si="24"/>
        <v>0</v>
      </c>
      <c r="I132" s="143">
        <f>I133</f>
        <v>0</v>
      </c>
      <c r="J132" s="143">
        <f>J133</f>
        <v>0</v>
      </c>
      <c r="K132" s="229">
        <f t="shared" si="25"/>
        <v>1.16</v>
      </c>
      <c r="L132" s="143">
        <f>L133</f>
        <v>1.16</v>
      </c>
      <c r="M132" s="143">
        <f>M133</f>
        <v>0</v>
      </c>
      <c r="N132" s="202" t="s">
        <v>196</v>
      </c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</row>
    <row r="133" spans="1:41" s="8" customFormat="1" ht="42" customHeight="1">
      <c r="A133" s="26"/>
      <c r="B133" s="145" t="s">
        <v>162</v>
      </c>
      <c r="C133" s="31"/>
      <c r="D133" s="29" t="s">
        <v>163</v>
      </c>
      <c r="E133" s="102">
        <f t="shared" si="22"/>
        <v>0</v>
      </c>
      <c r="F133" s="102">
        <f>F134</f>
        <v>0</v>
      </c>
      <c r="G133" s="102"/>
      <c r="H133" s="230">
        <f t="shared" si="24"/>
        <v>0</v>
      </c>
      <c r="I133" s="102">
        <f>I134</f>
        <v>0</v>
      </c>
      <c r="J133" s="102"/>
      <c r="K133" s="230">
        <f t="shared" si="25"/>
        <v>1.16</v>
      </c>
      <c r="L133" s="102">
        <f>L134</f>
        <v>1.16</v>
      </c>
      <c r="M133" s="102"/>
      <c r="N133" s="109" t="s">
        <v>196</v>
      </c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</row>
    <row r="134" spans="1:41" s="13" customFormat="1" ht="93.75" customHeight="1" thickBot="1">
      <c r="A134" s="78"/>
      <c r="B134" s="96"/>
      <c r="C134" s="9" t="s">
        <v>154</v>
      </c>
      <c r="D134" s="25" t="s">
        <v>168</v>
      </c>
      <c r="E134" s="106">
        <f t="shared" si="22"/>
        <v>0</v>
      </c>
      <c r="F134" s="106"/>
      <c r="G134" s="106"/>
      <c r="H134" s="232">
        <f t="shared" si="24"/>
        <v>0</v>
      </c>
      <c r="I134" s="106"/>
      <c r="J134" s="106"/>
      <c r="K134" s="232">
        <f t="shared" si="25"/>
        <v>1.16</v>
      </c>
      <c r="L134" s="106">
        <v>1.16</v>
      </c>
      <c r="M134" s="106"/>
      <c r="N134" s="108" t="s">
        <v>196</v>
      </c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</row>
    <row r="135" spans="1:41" s="8" customFormat="1" ht="42" customHeight="1" thickBot="1">
      <c r="A135" s="78" t="s">
        <v>77</v>
      </c>
      <c r="B135" s="78"/>
      <c r="C135" s="141"/>
      <c r="D135" s="130" t="s">
        <v>14</v>
      </c>
      <c r="E135" s="142">
        <f t="shared" si="22"/>
        <v>1352150</v>
      </c>
      <c r="F135" s="143">
        <f>F136+F139+F141+F145+F147+F152+F155</f>
        <v>1352150</v>
      </c>
      <c r="G135" s="143">
        <f>G136+G139+G141+G145+G147+G152+G155</f>
        <v>0</v>
      </c>
      <c r="H135" s="229">
        <f t="shared" si="24"/>
        <v>1820239</v>
      </c>
      <c r="I135" s="143">
        <f>I136+I139+I141+I145+I147+I152+I155</f>
        <v>1820239</v>
      </c>
      <c r="J135" s="143">
        <f>J136+J139+J141+J145+J147+J152+J155</f>
        <v>0</v>
      </c>
      <c r="K135" s="229">
        <f t="shared" si="25"/>
        <v>1834419.1599999997</v>
      </c>
      <c r="L135" s="143">
        <f>L136+L139+L141+L145+L147+L152+L155</f>
        <v>1834419.1599999997</v>
      </c>
      <c r="M135" s="143">
        <f>M136+M139+M141+M145+M147+M152+M155</f>
        <v>0</v>
      </c>
      <c r="N135" s="200">
        <f aca="true" t="shared" si="26" ref="N135:N142">K135/H135</f>
        <v>1.0077902736948279</v>
      </c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</row>
    <row r="136" spans="1:41" s="8" customFormat="1" ht="84" customHeight="1">
      <c r="A136" s="290"/>
      <c r="B136" s="63" t="s">
        <v>39</v>
      </c>
      <c r="C136" s="18"/>
      <c r="D136" s="29" t="s">
        <v>109</v>
      </c>
      <c r="E136" s="102">
        <f aca="true" t="shared" si="27" ref="E136:M136">SUM(E137:E138)</f>
        <v>60000</v>
      </c>
      <c r="F136" s="102">
        <f t="shared" si="27"/>
        <v>60000</v>
      </c>
      <c r="G136" s="102">
        <f t="shared" si="27"/>
        <v>0</v>
      </c>
      <c r="H136" s="230">
        <f t="shared" si="27"/>
        <v>60000</v>
      </c>
      <c r="I136" s="102">
        <f t="shared" si="27"/>
        <v>60000</v>
      </c>
      <c r="J136" s="102">
        <f t="shared" si="27"/>
        <v>0</v>
      </c>
      <c r="K136" s="230">
        <f t="shared" si="27"/>
        <v>64133.72</v>
      </c>
      <c r="L136" s="102">
        <f t="shared" si="27"/>
        <v>64133.72</v>
      </c>
      <c r="M136" s="102">
        <f t="shared" si="27"/>
        <v>0</v>
      </c>
      <c r="N136" s="198">
        <f t="shared" si="26"/>
        <v>1.0688953333333333</v>
      </c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</row>
    <row r="137" spans="1:41" s="13" customFormat="1" ht="51" customHeight="1">
      <c r="A137" s="291"/>
      <c r="B137" s="57"/>
      <c r="C137" s="44" t="s">
        <v>105</v>
      </c>
      <c r="D137" s="33" t="s">
        <v>131</v>
      </c>
      <c r="E137" s="135">
        <f>SUM(F137:G137)</f>
        <v>30000</v>
      </c>
      <c r="F137" s="114">
        <v>30000</v>
      </c>
      <c r="G137" s="114"/>
      <c r="H137" s="237">
        <f>SUM(I137:J137)</f>
        <v>30000</v>
      </c>
      <c r="I137" s="114">
        <v>30000</v>
      </c>
      <c r="J137" s="114"/>
      <c r="K137" s="237">
        <f>SUM(L137:M137)</f>
        <v>48267.91</v>
      </c>
      <c r="L137" s="114">
        <v>48267.91</v>
      </c>
      <c r="M137" s="114"/>
      <c r="N137" s="198">
        <f t="shared" si="26"/>
        <v>1.6089303333333334</v>
      </c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</row>
    <row r="138" spans="1:41" s="13" customFormat="1" ht="77.25" customHeight="1">
      <c r="A138" s="291"/>
      <c r="B138" s="66"/>
      <c r="C138" s="16" t="s">
        <v>79</v>
      </c>
      <c r="D138" s="11" t="s">
        <v>197</v>
      </c>
      <c r="E138" s="135">
        <f>SUM(F138:G138)</f>
        <v>30000</v>
      </c>
      <c r="F138" s="114">
        <v>30000</v>
      </c>
      <c r="G138" s="114"/>
      <c r="H138" s="237">
        <f>SUM(I138:J138)</f>
        <v>30000</v>
      </c>
      <c r="I138" s="114">
        <v>30000</v>
      </c>
      <c r="J138" s="114"/>
      <c r="K138" s="237">
        <f>SUM(L138:M138)</f>
        <v>15865.81</v>
      </c>
      <c r="L138" s="114">
        <v>15865.81</v>
      </c>
      <c r="M138" s="114"/>
      <c r="N138" s="198">
        <f t="shared" si="26"/>
        <v>0.5288603333333333</v>
      </c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</row>
    <row r="139" spans="1:41" s="8" customFormat="1" ht="98.25" customHeight="1">
      <c r="A139" s="290"/>
      <c r="B139" s="63" t="s">
        <v>40</v>
      </c>
      <c r="C139" s="34"/>
      <c r="D139" s="24" t="s">
        <v>225</v>
      </c>
      <c r="E139" s="102">
        <f aca="true" t="shared" si="28" ref="E139:M139">SUM(E140:E140)</f>
        <v>37000</v>
      </c>
      <c r="F139" s="102">
        <f t="shared" si="28"/>
        <v>37000</v>
      </c>
      <c r="G139" s="102">
        <f t="shared" si="28"/>
        <v>0</v>
      </c>
      <c r="H139" s="230">
        <f t="shared" si="28"/>
        <v>45000</v>
      </c>
      <c r="I139" s="102">
        <f t="shared" si="28"/>
        <v>45000</v>
      </c>
      <c r="J139" s="102">
        <f t="shared" si="28"/>
        <v>0</v>
      </c>
      <c r="K139" s="230">
        <f t="shared" si="28"/>
        <v>44091.21</v>
      </c>
      <c r="L139" s="102">
        <f t="shared" si="28"/>
        <v>44091.21</v>
      </c>
      <c r="M139" s="102">
        <f t="shared" si="28"/>
        <v>0</v>
      </c>
      <c r="N139" s="194">
        <f t="shared" si="26"/>
        <v>0.9798046666666667</v>
      </c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</row>
    <row r="140" spans="1:41" s="13" customFormat="1" ht="63" customHeight="1">
      <c r="A140" s="291"/>
      <c r="B140" s="66"/>
      <c r="C140" s="32" t="s">
        <v>78</v>
      </c>
      <c r="D140" s="33" t="s">
        <v>184</v>
      </c>
      <c r="E140" s="136">
        <f aca="true" t="shared" si="29" ref="E140:E166">SUM(F140:G140)</f>
        <v>37000</v>
      </c>
      <c r="F140" s="114">
        <v>37000</v>
      </c>
      <c r="G140" s="114"/>
      <c r="H140" s="220">
        <f aca="true" t="shared" si="30" ref="H140:H166">SUM(I140:J140)</f>
        <v>45000</v>
      </c>
      <c r="I140" s="114">
        <v>45000</v>
      </c>
      <c r="J140" s="114"/>
      <c r="K140" s="220">
        <f aca="true" t="shared" si="31" ref="K140:K149">SUM(L140:M140)</f>
        <v>44091.21</v>
      </c>
      <c r="L140" s="114">
        <v>44091.21</v>
      </c>
      <c r="M140" s="114"/>
      <c r="N140" s="198">
        <f t="shared" si="26"/>
        <v>0.9798046666666667</v>
      </c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</row>
    <row r="141" spans="1:41" s="8" customFormat="1" ht="50.25" customHeight="1">
      <c r="A141" s="290"/>
      <c r="B141" s="54" t="s">
        <v>41</v>
      </c>
      <c r="C141" s="34"/>
      <c r="D141" s="24" t="s">
        <v>42</v>
      </c>
      <c r="E141" s="103">
        <f t="shared" si="29"/>
        <v>407000</v>
      </c>
      <c r="F141" s="116">
        <f>SUM(F142:F144)</f>
        <v>407000</v>
      </c>
      <c r="G141" s="116">
        <f>SUM(G142:G144)</f>
        <v>0</v>
      </c>
      <c r="H141" s="240">
        <f t="shared" si="30"/>
        <v>409000</v>
      </c>
      <c r="I141" s="116">
        <f>SUM(I142:I144)</f>
        <v>409000</v>
      </c>
      <c r="J141" s="116">
        <f>SUM(J142:J144)</f>
        <v>0</v>
      </c>
      <c r="K141" s="240">
        <f t="shared" si="31"/>
        <v>409031.07</v>
      </c>
      <c r="L141" s="116">
        <f>SUM(L142:L144)</f>
        <v>409031.07</v>
      </c>
      <c r="M141" s="116">
        <f>SUM(M142:M144)</f>
        <v>0</v>
      </c>
      <c r="N141" s="194">
        <f t="shared" si="26"/>
        <v>1.0000759657701712</v>
      </c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</row>
    <row r="142" spans="1:41" s="13" customFormat="1" ht="50.25" customHeight="1">
      <c r="A142" s="291"/>
      <c r="B142" s="57"/>
      <c r="C142" s="10" t="s">
        <v>148</v>
      </c>
      <c r="D142" s="11" t="s">
        <v>149</v>
      </c>
      <c r="E142" s="104">
        <f t="shared" si="29"/>
        <v>0</v>
      </c>
      <c r="F142" s="114"/>
      <c r="G142" s="114"/>
      <c r="H142" s="221">
        <f t="shared" si="30"/>
        <v>2000</v>
      </c>
      <c r="I142" s="114">
        <v>2000</v>
      </c>
      <c r="J142" s="114"/>
      <c r="K142" s="221">
        <f t="shared" si="31"/>
        <v>2000</v>
      </c>
      <c r="L142" s="114">
        <v>2000</v>
      </c>
      <c r="M142" s="114"/>
      <c r="N142" s="198">
        <f t="shared" si="26"/>
        <v>1</v>
      </c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</row>
    <row r="143" spans="1:41" s="13" customFormat="1" ht="39" customHeight="1">
      <c r="A143" s="291"/>
      <c r="B143" s="88"/>
      <c r="C143" s="32" t="s">
        <v>73</v>
      </c>
      <c r="D143" s="33" t="s">
        <v>112</v>
      </c>
      <c r="E143" s="104">
        <f t="shared" si="29"/>
        <v>0</v>
      </c>
      <c r="F143" s="114"/>
      <c r="G143" s="114"/>
      <c r="H143" s="221">
        <f t="shared" si="30"/>
        <v>0</v>
      </c>
      <c r="I143" s="114"/>
      <c r="J143" s="114"/>
      <c r="K143" s="221">
        <f t="shared" si="31"/>
        <v>31.07</v>
      </c>
      <c r="L143" s="114">
        <v>31.07</v>
      </c>
      <c r="M143" s="114"/>
      <c r="N143" s="105" t="s">
        <v>196</v>
      </c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</row>
    <row r="144" spans="1:41" s="13" customFormat="1" ht="54.75" customHeight="1">
      <c r="A144" s="291"/>
      <c r="B144" s="192"/>
      <c r="C144" s="10" t="s">
        <v>78</v>
      </c>
      <c r="D144" s="33" t="s">
        <v>184</v>
      </c>
      <c r="E144" s="136">
        <f t="shared" si="29"/>
        <v>407000</v>
      </c>
      <c r="F144" s="114">
        <v>407000</v>
      </c>
      <c r="G144" s="114"/>
      <c r="H144" s="220">
        <f t="shared" si="30"/>
        <v>407000</v>
      </c>
      <c r="I144" s="114">
        <v>407000</v>
      </c>
      <c r="J144" s="114"/>
      <c r="K144" s="220">
        <f t="shared" si="31"/>
        <v>407000</v>
      </c>
      <c r="L144" s="114">
        <v>407000</v>
      </c>
      <c r="M144" s="114"/>
      <c r="N144" s="198">
        <f>K144/H144</f>
        <v>1</v>
      </c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</row>
    <row r="145" spans="1:41" s="13" customFormat="1" ht="36.75" customHeight="1">
      <c r="A145" s="290"/>
      <c r="B145" s="27" t="s">
        <v>106</v>
      </c>
      <c r="C145" s="34"/>
      <c r="D145" s="7" t="s">
        <v>107</v>
      </c>
      <c r="E145" s="103">
        <f t="shared" si="29"/>
        <v>479000</v>
      </c>
      <c r="F145" s="116">
        <f>SUM(F146:F146)</f>
        <v>479000</v>
      </c>
      <c r="G145" s="116">
        <f>SUM(G146:G146)</f>
        <v>0</v>
      </c>
      <c r="H145" s="240">
        <f t="shared" si="30"/>
        <v>509000</v>
      </c>
      <c r="I145" s="116">
        <f>SUM(I146:I146)</f>
        <v>509000</v>
      </c>
      <c r="J145" s="116">
        <f>SUM(J146:J146)</f>
        <v>0</v>
      </c>
      <c r="K145" s="240">
        <f t="shared" si="31"/>
        <v>503524.42</v>
      </c>
      <c r="L145" s="116">
        <f>SUM(L146:L146)</f>
        <v>503524.42</v>
      </c>
      <c r="M145" s="116">
        <f>SUM(M146:M146)</f>
        <v>0</v>
      </c>
      <c r="N145" s="194">
        <f>K145/H145</f>
        <v>0.9892424754420432</v>
      </c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</row>
    <row r="146" spans="1:41" s="13" customFormat="1" ht="60" customHeight="1">
      <c r="A146" s="290"/>
      <c r="B146" s="68"/>
      <c r="C146" s="10" t="s">
        <v>78</v>
      </c>
      <c r="D146" s="11" t="s">
        <v>184</v>
      </c>
      <c r="E146" s="136">
        <f t="shared" si="29"/>
        <v>479000</v>
      </c>
      <c r="F146" s="114">
        <v>479000</v>
      </c>
      <c r="G146" s="114"/>
      <c r="H146" s="220">
        <f t="shared" si="30"/>
        <v>509000</v>
      </c>
      <c r="I146" s="114">
        <v>509000</v>
      </c>
      <c r="J146" s="114"/>
      <c r="K146" s="220">
        <f t="shared" si="31"/>
        <v>503524.42</v>
      </c>
      <c r="L146" s="114">
        <v>503524.42</v>
      </c>
      <c r="M146" s="114"/>
      <c r="N146" s="198">
        <f>K146/H146</f>
        <v>0.9892424754420432</v>
      </c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</row>
    <row r="147" spans="1:41" s="8" customFormat="1" ht="40.5" customHeight="1">
      <c r="A147" s="290"/>
      <c r="B147" s="27" t="s">
        <v>43</v>
      </c>
      <c r="C147" s="34"/>
      <c r="D147" s="7" t="s">
        <v>206</v>
      </c>
      <c r="E147" s="103">
        <f t="shared" si="29"/>
        <v>346000</v>
      </c>
      <c r="F147" s="116">
        <f>SUM(F148:F151)</f>
        <v>346000</v>
      </c>
      <c r="G147" s="116">
        <f>SUM(G148:G151)</f>
        <v>0</v>
      </c>
      <c r="H147" s="240">
        <f t="shared" si="30"/>
        <v>375136</v>
      </c>
      <c r="I147" s="116">
        <f>SUM(I148:I151)</f>
        <v>375136</v>
      </c>
      <c r="J147" s="116">
        <f>SUM(J148:J151)</f>
        <v>0</v>
      </c>
      <c r="K147" s="240">
        <f t="shared" si="31"/>
        <v>383671.92</v>
      </c>
      <c r="L147" s="116">
        <f>SUM(L148:L151)</f>
        <v>383671.92</v>
      </c>
      <c r="M147" s="116">
        <f>SUM(M148:M151)</f>
        <v>0</v>
      </c>
      <c r="N147" s="194">
        <f>K147/H147</f>
        <v>1.0227542011430522</v>
      </c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</row>
    <row r="148" spans="1:41" s="8" customFormat="1" ht="88.5" customHeight="1">
      <c r="A148" s="290"/>
      <c r="B148" s="279"/>
      <c r="C148" s="20" t="s">
        <v>72</v>
      </c>
      <c r="D148" s="47" t="s">
        <v>110</v>
      </c>
      <c r="E148" s="109">
        <f t="shared" si="29"/>
        <v>0</v>
      </c>
      <c r="F148" s="114"/>
      <c r="G148" s="114"/>
      <c r="H148" s="241">
        <f t="shared" si="30"/>
        <v>1400</v>
      </c>
      <c r="I148" s="114">
        <v>1400</v>
      </c>
      <c r="J148" s="114"/>
      <c r="K148" s="241">
        <f t="shared" si="31"/>
        <v>1550</v>
      </c>
      <c r="L148" s="114">
        <v>1550</v>
      </c>
      <c r="M148" s="114"/>
      <c r="N148" s="109" t="s">
        <v>196</v>
      </c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</row>
    <row r="149" spans="1:41" s="8" customFormat="1" ht="35.25" customHeight="1">
      <c r="A149" s="290"/>
      <c r="B149" s="299"/>
      <c r="C149" s="44" t="s">
        <v>70</v>
      </c>
      <c r="D149" s="23" t="s">
        <v>111</v>
      </c>
      <c r="E149" s="109">
        <f t="shared" si="29"/>
        <v>0</v>
      </c>
      <c r="F149" s="114"/>
      <c r="G149" s="114"/>
      <c r="H149" s="241">
        <f t="shared" si="30"/>
        <v>0</v>
      </c>
      <c r="I149" s="114"/>
      <c r="J149" s="114"/>
      <c r="K149" s="241">
        <f t="shared" si="31"/>
        <v>2.12</v>
      </c>
      <c r="L149" s="114">
        <v>2.12</v>
      </c>
      <c r="M149" s="114"/>
      <c r="N149" s="109" t="s">
        <v>196</v>
      </c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</row>
    <row r="150" spans="1:41" s="8" customFormat="1" ht="34.5" customHeight="1">
      <c r="A150" s="290"/>
      <c r="B150" s="299"/>
      <c r="C150" s="16" t="s">
        <v>73</v>
      </c>
      <c r="D150" s="23" t="s">
        <v>112</v>
      </c>
      <c r="E150" s="148">
        <f t="shared" si="29"/>
        <v>18000</v>
      </c>
      <c r="F150" s="135">
        <v>18000</v>
      </c>
      <c r="G150" s="135"/>
      <c r="H150" s="242">
        <f t="shared" si="30"/>
        <v>18000</v>
      </c>
      <c r="I150" s="135">
        <v>18000</v>
      </c>
      <c r="J150" s="135"/>
      <c r="K150" s="242">
        <f aca="true" t="shared" si="32" ref="K150:K183">SUM(L150:M150)</f>
        <v>26600.08</v>
      </c>
      <c r="L150" s="135">
        <v>26600.08</v>
      </c>
      <c r="M150" s="135"/>
      <c r="N150" s="198">
        <f aca="true" t="shared" si="33" ref="N150:N155">K150/H150</f>
        <v>1.4777822222222223</v>
      </c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</row>
    <row r="151" spans="1:41" s="13" customFormat="1" ht="53.25" customHeight="1">
      <c r="A151" s="290"/>
      <c r="B151" s="280"/>
      <c r="C151" s="16" t="s">
        <v>78</v>
      </c>
      <c r="D151" s="11" t="s">
        <v>184</v>
      </c>
      <c r="E151" s="148">
        <f t="shared" si="29"/>
        <v>328000</v>
      </c>
      <c r="F151" s="135">
        <v>328000</v>
      </c>
      <c r="G151" s="114"/>
      <c r="H151" s="242">
        <f t="shared" si="30"/>
        <v>355736</v>
      </c>
      <c r="I151" s="135">
        <v>355736</v>
      </c>
      <c r="J151" s="114"/>
      <c r="K151" s="242">
        <f t="shared" si="32"/>
        <v>355519.72</v>
      </c>
      <c r="L151" s="135">
        <v>355519.72</v>
      </c>
      <c r="M151" s="114"/>
      <c r="N151" s="198">
        <f t="shared" si="33"/>
        <v>0.9993920210493173</v>
      </c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</row>
    <row r="152" spans="1:41" s="8" customFormat="1" ht="39.75" customHeight="1">
      <c r="A152" s="290"/>
      <c r="B152" s="61" t="s">
        <v>44</v>
      </c>
      <c r="C152" s="34"/>
      <c r="D152" s="24" t="s">
        <v>45</v>
      </c>
      <c r="E152" s="103">
        <f t="shared" si="29"/>
        <v>23150</v>
      </c>
      <c r="F152" s="116">
        <f>F153+F154</f>
        <v>23150</v>
      </c>
      <c r="G152" s="116">
        <f>G153+G154</f>
        <v>0</v>
      </c>
      <c r="H152" s="240">
        <f t="shared" si="30"/>
        <v>23150</v>
      </c>
      <c r="I152" s="116">
        <f>I153+I154</f>
        <v>23150</v>
      </c>
      <c r="J152" s="116">
        <f>J153+J154</f>
        <v>0</v>
      </c>
      <c r="K152" s="240">
        <f t="shared" si="32"/>
        <v>30570.92</v>
      </c>
      <c r="L152" s="116">
        <f>L153+L154</f>
        <v>30570.92</v>
      </c>
      <c r="M152" s="116">
        <f>M153+M154</f>
        <v>0</v>
      </c>
      <c r="N152" s="194">
        <f t="shared" si="33"/>
        <v>1.3205580993520518</v>
      </c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</row>
    <row r="153" spans="1:41" s="13" customFormat="1" ht="34.5" customHeight="1">
      <c r="A153" s="290"/>
      <c r="B153" s="260"/>
      <c r="C153" s="20" t="s">
        <v>74</v>
      </c>
      <c r="D153" s="23" t="s">
        <v>115</v>
      </c>
      <c r="E153" s="148">
        <f t="shared" si="29"/>
        <v>23000</v>
      </c>
      <c r="F153" s="135">
        <v>23000</v>
      </c>
      <c r="G153" s="114"/>
      <c r="H153" s="242">
        <f t="shared" si="30"/>
        <v>23000</v>
      </c>
      <c r="I153" s="135">
        <v>23000</v>
      </c>
      <c r="J153" s="114"/>
      <c r="K153" s="242">
        <f t="shared" si="32"/>
        <v>30328.51</v>
      </c>
      <c r="L153" s="135">
        <v>30328.51</v>
      </c>
      <c r="M153" s="114"/>
      <c r="N153" s="198">
        <f t="shared" si="33"/>
        <v>1.3186308695652174</v>
      </c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</row>
    <row r="154" spans="1:41" s="13" customFormat="1" ht="70.5" customHeight="1">
      <c r="A154" s="290"/>
      <c r="B154" s="262"/>
      <c r="C154" s="16" t="s">
        <v>79</v>
      </c>
      <c r="D154" s="11" t="s">
        <v>197</v>
      </c>
      <c r="E154" s="148">
        <f t="shared" si="29"/>
        <v>150</v>
      </c>
      <c r="F154" s="135">
        <v>150</v>
      </c>
      <c r="G154" s="114"/>
      <c r="H154" s="242">
        <f t="shared" si="30"/>
        <v>150</v>
      </c>
      <c r="I154" s="135">
        <v>150</v>
      </c>
      <c r="J154" s="114"/>
      <c r="K154" s="242">
        <f t="shared" si="32"/>
        <v>242.41</v>
      </c>
      <c r="L154" s="135">
        <v>242.41</v>
      </c>
      <c r="M154" s="114"/>
      <c r="N154" s="198">
        <f t="shared" si="33"/>
        <v>1.6160666666666665</v>
      </c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</row>
    <row r="155" spans="1:41" s="8" customFormat="1" ht="36" customHeight="1">
      <c r="A155" s="26"/>
      <c r="B155" s="55" t="s">
        <v>164</v>
      </c>
      <c r="C155" s="149"/>
      <c r="D155" s="150" t="s">
        <v>2</v>
      </c>
      <c r="E155" s="103">
        <f t="shared" si="29"/>
        <v>0</v>
      </c>
      <c r="F155" s="116">
        <f>SUM(F156:F157)</f>
        <v>0</v>
      </c>
      <c r="G155" s="116">
        <f>SUM(G156:G157)</f>
        <v>0</v>
      </c>
      <c r="H155" s="240">
        <f t="shared" si="30"/>
        <v>398953</v>
      </c>
      <c r="I155" s="116">
        <f>SUM(I156:I157)</f>
        <v>398953</v>
      </c>
      <c r="J155" s="116">
        <f>SUM(J156:J157)</f>
        <v>0</v>
      </c>
      <c r="K155" s="240">
        <f t="shared" si="32"/>
        <v>399395.9</v>
      </c>
      <c r="L155" s="116">
        <f>SUM(L156:L157)</f>
        <v>399395.9</v>
      </c>
      <c r="M155" s="116">
        <f>SUM(M156:M157)</f>
        <v>0</v>
      </c>
      <c r="N155" s="194">
        <f t="shared" si="33"/>
        <v>1.0011101558328928</v>
      </c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</row>
    <row r="156" spans="1:41" s="13" customFormat="1" ht="34.5" customHeight="1">
      <c r="A156" s="76"/>
      <c r="B156" s="57"/>
      <c r="C156" s="16" t="s">
        <v>73</v>
      </c>
      <c r="D156" s="23" t="s">
        <v>112</v>
      </c>
      <c r="E156" s="151">
        <f t="shared" si="29"/>
        <v>0</v>
      </c>
      <c r="F156" s="152"/>
      <c r="G156" s="152"/>
      <c r="H156" s="219">
        <f t="shared" si="30"/>
        <v>0</v>
      </c>
      <c r="I156" s="152"/>
      <c r="J156" s="152"/>
      <c r="K156" s="219">
        <f t="shared" si="32"/>
        <v>442.9</v>
      </c>
      <c r="L156" s="152">
        <v>442.9</v>
      </c>
      <c r="M156" s="152"/>
      <c r="N156" s="109" t="s">
        <v>196</v>
      </c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</row>
    <row r="157" spans="1:41" s="13" customFormat="1" ht="68.25" customHeight="1" thickBot="1">
      <c r="A157" s="77"/>
      <c r="B157" s="97"/>
      <c r="C157" s="30" t="s">
        <v>78</v>
      </c>
      <c r="D157" s="25" t="s">
        <v>184</v>
      </c>
      <c r="E157" s="153">
        <f t="shared" si="29"/>
        <v>0</v>
      </c>
      <c r="F157" s="107"/>
      <c r="G157" s="107"/>
      <c r="H157" s="244">
        <f t="shared" si="30"/>
        <v>398953</v>
      </c>
      <c r="I157" s="107">
        <v>398953</v>
      </c>
      <c r="J157" s="107"/>
      <c r="K157" s="243">
        <f t="shared" si="32"/>
        <v>398953</v>
      </c>
      <c r="L157" s="107">
        <v>398953</v>
      </c>
      <c r="M157" s="107"/>
      <c r="N157" s="201">
        <f>K157/H157</f>
        <v>1</v>
      </c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</row>
    <row r="158" spans="1:41" s="8" customFormat="1" ht="42" customHeight="1" thickBot="1">
      <c r="A158" s="73" t="s">
        <v>165</v>
      </c>
      <c r="B158" s="78"/>
      <c r="C158" s="141"/>
      <c r="D158" s="130" t="s">
        <v>167</v>
      </c>
      <c r="E158" s="142">
        <f t="shared" si="29"/>
        <v>0</v>
      </c>
      <c r="F158" s="143">
        <f>F159</f>
        <v>0</v>
      </c>
      <c r="G158" s="143">
        <f>G159</f>
        <v>0</v>
      </c>
      <c r="H158" s="229">
        <f t="shared" si="30"/>
        <v>0</v>
      </c>
      <c r="I158" s="143">
        <f>I159</f>
        <v>0</v>
      </c>
      <c r="J158" s="143">
        <f>J159</f>
        <v>0</v>
      </c>
      <c r="K158" s="229">
        <f t="shared" si="32"/>
        <v>822</v>
      </c>
      <c r="L158" s="143">
        <f>L159</f>
        <v>822</v>
      </c>
      <c r="M158" s="143">
        <f>M159</f>
        <v>0</v>
      </c>
      <c r="N158" s="202" t="s">
        <v>196</v>
      </c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</row>
    <row r="159" spans="1:41" s="8" customFormat="1" ht="46.5" customHeight="1">
      <c r="A159" s="26"/>
      <c r="B159" s="51" t="s">
        <v>166</v>
      </c>
      <c r="C159" s="31"/>
      <c r="D159" s="29" t="s">
        <v>169</v>
      </c>
      <c r="E159" s="103">
        <f t="shared" si="29"/>
        <v>0</v>
      </c>
      <c r="F159" s="102">
        <f>F160</f>
        <v>0</v>
      </c>
      <c r="G159" s="102">
        <f>G160</f>
        <v>0</v>
      </c>
      <c r="H159" s="240">
        <f t="shared" si="30"/>
        <v>0</v>
      </c>
      <c r="I159" s="102">
        <f>I160</f>
        <v>0</v>
      </c>
      <c r="J159" s="102">
        <f>J160</f>
        <v>0</v>
      </c>
      <c r="K159" s="240">
        <f t="shared" si="32"/>
        <v>822</v>
      </c>
      <c r="L159" s="102">
        <f>L160</f>
        <v>822</v>
      </c>
      <c r="M159" s="102">
        <f>M160</f>
        <v>0</v>
      </c>
      <c r="N159" s="109" t="s">
        <v>196</v>
      </c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</row>
    <row r="160" spans="1:41" s="13" customFormat="1" ht="102" customHeight="1" thickBot="1">
      <c r="A160" s="26"/>
      <c r="B160" s="94"/>
      <c r="C160" s="9" t="s">
        <v>154</v>
      </c>
      <c r="D160" s="25" t="s">
        <v>168</v>
      </c>
      <c r="E160" s="156">
        <f t="shared" si="29"/>
        <v>0</v>
      </c>
      <c r="F160" s="106"/>
      <c r="G160" s="106"/>
      <c r="H160" s="257">
        <f t="shared" si="30"/>
        <v>0</v>
      </c>
      <c r="I160" s="106"/>
      <c r="J160" s="106"/>
      <c r="K160" s="244">
        <f t="shared" si="32"/>
        <v>822</v>
      </c>
      <c r="L160" s="106">
        <v>822</v>
      </c>
      <c r="M160" s="106"/>
      <c r="N160" s="108" t="s">
        <v>196</v>
      </c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</row>
    <row r="161" spans="1:41" s="8" customFormat="1" ht="42" customHeight="1" thickBot="1">
      <c r="A161" s="73" t="s">
        <v>188</v>
      </c>
      <c r="B161" s="78"/>
      <c r="C161" s="141"/>
      <c r="D161" s="130" t="s">
        <v>190</v>
      </c>
      <c r="E161" s="142">
        <f t="shared" si="29"/>
        <v>0</v>
      </c>
      <c r="F161" s="143">
        <f>F162</f>
        <v>0</v>
      </c>
      <c r="G161" s="143">
        <f>G162</f>
        <v>0</v>
      </c>
      <c r="H161" s="229">
        <f t="shared" si="30"/>
        <v>311556</v>
      </c>
      <c r="I161" s="143">
        <f>I162</f>
        <v>311556</v>
      </c>
      <c r="J161" s="143">
        <f>J162</f>
        <v>0</v>
      </c>
      <c r="K161" s="229">
        <f t="shared" si="32"/>
        <v>247899.43000000002</v>
      </c>
      <c r="L161" s="143">
        <f>L162</f>
        <v>247899.43000000002</v>
      </c>
      <c r="M161" s="143">
        <f>M162</f>
        <v>0</v>
      </c>
      <c r="N161" s="200">
        <f>K161/H161</f>
        <v>0.7956817714953331</v>
      </c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</row>
    <row r="162" spans="1:41" s="8" customFormat="1" ht="30.75" customHeight="1">
      <c r="A162" s="26"/>
      <c r="B162" s="63" t="s">
        <v>189</v>
      </c>
      <c r="C162" s="31"/>
      <c r="D162" s="29" t="s">
        <v>191</v>
      </c>
      <c r="E162" s="103">
        <f t="shared" si="29"/>
        <v>0</v>
      </c>
      <c r="F162" s="102">
        <f>SUM(F163:F165)</f>
        <v>0</v>
      </c>
      <c r="G162" s="102">
        <f>SUM(G163:G165)</f>
        <v>0</v>
      </c>
      <c r="H162" s="245">
        <f t="shared" si="30"/>
        <v>311556</v>
      </c>
      <c r="I162" s="102">
        <f>SUM(I163:I165)</f>
        <v>311556</v>
      </c>
      <c r="J162" s="102">
        <f>SUM(J163:J165)</f>
        <v>0</v>
      </c>
      <c r="K162" s="245">
        <f t="shared" si="32"/>
        <v>247899.43000000002</v>
      </c>
      <c r="L162" s="102">
        <f>SUM(L163:L165)</f>
        <v>247899.43000000002</v>
      </c>
      <c r="M162" s="102">
        <f>SUM(M163:M165)</f>
        <v>0</v>
      </c>
      <c r="N162" s="203">
        <f>K162/H162</f>
        <v>0.7956817714953331</v>
      </c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</row>
    <row r="163" spans="1:41" s="8" customFormat="1" ht="30.75" customHeight="1">
      <c r="A163" s="76"/>
      <c r="B163" s="55"/>
      <c r="C163" s="44" t="s">
        <v>70</v>
      </c>
      <c r="D163" s="23" t="s">
        <v>111</v>
      </c>
      <c r="E163" s="105">
        <f t="shared" si="29"/>
        <v>0</v>
      </c>
      <c r="F163" s="116"/>
      <c r="G163" s="116"/>
      <c r="H163" s="223">
        <f t="shared" si="30"/>
        <v>0</v>
      </c>
      <c r="I163" s="116"/>
      <c r="J163" s="116"/>
      <c r="K163" s="223">
        <f t="shared" si="32"/>
        <v>7.29</v>
      </c>
      <c r="L163" s="104">
        <v>7.29</v>
      </c>
      <c r="M163" s="116"/>
      <c r="N163" s="109" t="s">
        <v>196</v>
      </c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</row>
    <row r="164" spans="1:41" s="8" customFormat="1" ht="30.75" customHeight="1">
      <c r="A164" s="76"/>
      <c r="B164" s="54"/>
      <c r="C164" s="16" t="s">
        <v>73</v>
      </c>
      <c r="D164" s="23" t="s">
        <v>112</v>
      </c>
      <c r="E164" s="105">
        <f t="shared" si="29"/>
        <v>0</v>
      </c>
      <c r="F164" s="116"/>
      <c r="G164" s="116"/>
      <c r="H164" s="223">
        <f t="shared" si="30"/>
        <v>0</v>
      </c>
      <c r="I164" s="116"/>
      <c r="J164" s="116"/>
      <c r="K164" s="223">
        <f t="shared" si="32"/>
        <v>62</v>
      </c>
      <c r="L164" s="104">
        <v>62</v>
      </c>
      <c r="M164" s="116"/>
      <c r="N164" s="105" t="s">
        <v>196</v>
      </c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</row>
    <row r="165" spans="1:41" s="13" customFormat="1" ht="66.75" customHeight="1" thickBot="1">
      <c r="A165" s="77"/>
      <c r="B165" s="97"/>
      <c r="C165" s="9" t="s">
        <v>78</v>
      </c>
      <c r="D165" s="25" t="s">
        <v>184</v>
      </c>
      <c r="E165" s="129">
        <f t="shared" si="29"/>
        <v>0</v>
      </c>
      <c r="F165" s="106"/>
      <c r="G165" s="106"/>
      <c r="H165" s="246">
        <f t="shared" si="30"/>
        <v>311556</v>
      </c>
      <c r="I165" s="106">
        <v>311556</v>
      </c>
      <c r="J165" s="106"/>
      <c r="K165" s="246">
        <f t="shared" si="32"/>
        <v>247830.14</v>
      </c>
      <c r="L165" s="106">
        <v>247830.14</v>
      </c>
      <c r="M165" s="121"/>
      <c r="N165" s="204">
        <f aca="true" t="shared" si="34" ref="N165:N171">K165/H165</f>
        <v>0.7954593716699406</v>
      </c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</row>
    <row r="166" spans="1:41" s="8" customFormat="1" ht="33" customHeight="1" thickBot="1">
      <c r="A166" s="73" t="s">
        <v>192</v>
      </c>
      <c r="B166" s="78"/>
      <c r="C166" s="141"/>
      <c r="D166" s="130" t="s">
        <v>193</v>
      </c>
      <c r="E166" s="142">
        <f t="shared" si="29"/>
        <v>0</v>
      </c>
      <c r="F166" s="143">
        <f>F167</f>
        <v>0</v>
      </c>
      <c r="G166" s="143">
        <f>G167</f>
        <v>0</v>
      </c>
      <c r="H166" s="229">
        <f t="shared" si="30"/>
        <v>260571.95</v>
      </c>
      <c r="I166" s="143">
        <f>I167</f>
        <v>260571.95</v>
      </c>
      <c r="J166" s="143">
        <f>J167</f>
        <v>0</v>
      </c>
      <c r="K166" s="229">
        <f t="shared" si="32"/>
        <v>260571.95</v>
      </c>
      <c r="L166" s="143">
        <f>L167</f>
        <v>260571.95</v>
      </c>
      <c r="M166" s="143">
        <f>M167</f>
        <v>0</v>
      </c>
      <c r="N166" s="202">
        <f t="shared" si="34"/>
        <v>1</v>
      </c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</row>
    <row r="167" spans="1:41" s="8" customFormat="1" ht="60" customHeight="1">
      <c r="A167" s="26"/>
      <c r="B167" s="50" t="s">
        <v>194</v>
      </c>
      <c r="C167" s="140"/>
      <c r="D167" s="29" t="s">
        <v>195</v>
      </c>
      <c r="E167" s="103">
        <f aca="true" t="shared" si="35" ref="E167:E183">SUM(F167:G167)</f>
        <v>0</v>
      </c>
      <c r="F167" s="102">
        <f>F168</f>
        <v>0</v>
      </c>
      <c r="G167" s="102">
        <f>G168</f>
        <v>0</v>
      </c>
      <c r="H167" s="240">
        <f aca="true" t="shared" si="36" ref="H167:H183">SUM(I167:J167)</f>
        <v>260571.95</v>
      </c>
      <c r="I167" s="102">
        <f>I168</f>
        <v>260571.95</v>
      </c>
      <c r="J167" s="102">
        <f>J168</f>
        <v>0</v>
      </c>
      <c r="K167" s="240">
        <f t="shared" si="32"/>
        <v>260571.95</v>
      </c>
      <c r="L167" s="102">
        <f>L168</f>
        <v>260571.95</v>
      </c>
      <c r="M167" s="102">
        <f>M168</f>
        <v>0</v>
      </c>
      <c r="N167" s="194">
        <f t="shared" si="34"/>
        <v>1</v>
      </c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</row>
    <row r="168" spans="1:41" s="13" customFormat="1" ht="36" customHeight="1" thickBot="1">
      <c r="A168" s="78"/>
      <c r="B168" s="60"/>
      <c r="C168" s="9" t="s">
        <v>66</v>
      </c>
      <c r="D168" s="25" t="s">
        <v>116</v>
      </c>
      <c r="E168" s="156">
        <f t="shared" si="35"/>
        <v>0</v>
      </c>
      <c r="F168" s="106"/>
      <c r="G168" s="106"/>
      <c r="H168" s="244">
        <f t="shared" si="36"/>
        <v>260571.95</v>
      </c>
      <c r="I168" s="106">
        <v>260571.95</v>
      </c>
      <c r="J168" s="106"/>
      <c r="K168" s="244">
        <f t="shared" si="32"/>
        <v>260571.95</v>
      </c>
      <c r="L168" s="106">
        <v>260571.95</v>
      </c>
      <c r="M168" s="106"/>
      <c r="N168" s="201">
        <f t="shared" si="34"/>
        <v>1</v>
      </c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</row>
    <row r="169" spans="1:41" s="8" customFormat="1" ht="42" customHeight="1" thickBot="1">
      <c r="A169" s="78" t="s">
        <v>80</v>
      </c>
      <c r="B169" s="78"/>
      <c r="C169" s="141"/>
      <c r="D169" s="130" t="s">
        <v>12</v>
      </c>
      <c r="E169" s="142">
        <f t="shared" si="35"/>
        <v>25000</v>
      </c>
      <c r="F169" s="143">
        <f>F170+F173</f>
        <v>25000</v>
      </c>
      <c r="G169" s="143">
        <f>G170+G173</f>
        <v>0</v>
      </c>
      <c r="H169" s="229">
        <f t="shared" si="36"/>
        <v>5496895</v>
      </c>
      <c r="I169" s="143">
        <f>I170+I173</f>
        <v>25000</v>
      </c>
      <c r="J169" s="143">
        <f>J170+J173</f>
        <v>5471895</v>
      </c>
      <c r="K169" s="229">
        <f t="shared" si="32"/>
        <v>4820073.369999999</v>
      </c>
      <c r="L169" s="143">
        <f>L170+L173</f>
        <v>21548.02</v>
      </c>
      <c r="M169" s="143">
        <f>M170+M173</f>
        <v>4798525.35</v>
      </c>
      <c r="N169" s="202">
        <f t="shared" si="34"/>
        <v>0.876872010471366</v>
      </c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</row>
    <row r="170" spans="1:41" s="8" customFormat="1" ht="39" customHeight="1">
      <c r="A170" s="276"/>
      <c r="B170" s="62" t="s">
        <v>46</v>
      </c>
      <c r="C170" s="6"/>
      <c r="D170" s="7" t="s">
        <v>47</v>
      </c>
      <c r="E170" s="158">
        <f t="shared" si="35"/>
        <v>25000</v>
      </c>
      <c r="F170" s="116">
        <f>SUM(F171:F172)</f>
        <v>25000</v>
      </c>
      <c r="G170" s="116">
        <f>SUM(G171:G172)</f>
        <v>0</v>
      </c>
      <c r="H170" s="247">
        <f t="shared" si="36"/>
        <v>5496895</v>
      </c>
      <c r="I170" s="116">
        <f>SUM(I171:I172)</f>
        <v>25000</v>
      </c>
      <c r="J170" s="116">
        <f>SUM(J171:J172)</f>
        <v>5471895</v>
      </c>
      <c r="K170" s="247">
        <f t="shared" si="32"/>
        <v>4818118.35</v>
      </c>
      <c r="L170" s="116">
        <f>SUM(L171:L172)</f>
        <v>19593</v>
      </c>
      <c r="M170" s="116">
        <f>SUM(M171:M172)</f>
        <v>4798525.35</v>
      </c>
      <c r="N170" s="194">
        <f t="shared" si="34"/>
        <v>0.8765163515038944</v>
      </c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</row>
    <row r="171" spans="1:41" s="13" customFormat="1" ht="95.25" customHeight="1">
      <c r="A171" s="299"/>
      <c r="B171" s="87"/>
      <c r="C171" s="12" t="s">
        <v>72</v>
      </c>
      <c r="D171" s="47" t="s">
        <v>110</v>
      </c>
      <c r="E171" s="148">
        <f t="shared" si="35"/>
        <v>25000</v>
      </c>
      <c r="F171" s="135">
        <v>25000</v>
      </c>
      <c r="G171" s="114"/>
      <c r="H171" s="242">
        <f t="shared" si="36"/>
        <v>25000</v>
      </c>
      <c r="I171" s="135">
        <v>25000</v>
      </c>
      <c r="J171" s="114"/>
      <c r="K171" s="242">
        <f t="shared" si="32"/>
        <v>19593</v>
      </c>
      <c r="L171" s="135">
        <v>19593</v>
      </c>
      <c r="M171" s="114"/>
      <c r="N171" s="198">
        <f t="shared" si="34"/>
        <v>0.78372</v>
      </c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</row>
    <row r="172" spans="1:41" s="13" customFormat="1" ht="93.75" customHeight="1">
      <c r="A172" s="299"/>
      <c r="B172" s="192"/>
      <c r="C172" s="12" t="s">
        <v>178</v>
      </c>
      <c r="D172" s="47" t="s">
        <v>236</v>
      </c>
      <c r="E172" s="148">
        <f t="shared" si="35"/>
        <v>0</v>
      </c>
      <c r="F172" s="135"/>
      <c r="G172" s="114"/>
      <c r="H172" s="242">
        <f t="shared" si="36"/>
        <v>5471895</v>
      </c>
      <c r="I172" s="135"/>
      <c r="J172" s="114">
        <v>5471895</v>
      </c>
      <c r="K172" s="242">
        <f t="shared" si="32"/>
        <v>4798525.35</v>
      </c>
      <c r="L172" s="135"/>
      <c r="M172" s="114">
        <v>4798525.35</v>
      </c>
      <c r="N172" s="198">
        <f>K172/H172</f>
        <v>0.8769403195785006</v>
      </c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</row>
    <row r="173" spans="1:41" s="8" customFormat="1" ht="34.5" customHeight="1">
      <c r="A173" s="54"/>
      <c r="B173" s="27" t="s">
        <v>237</v>
      </c>
      <c r="C173" s="31"/>
      <c r="D173" s="19" t="s">
        <v>2</v>
      </c>
      <c r="E173" s="158">
        <f t="shared" si="35"/>
        <v>0</v>
      </c>
      <c r="F173" s="102">
        <f>F174</f>
        <v>0</v>
      </c>
      <c r="G173" s="102">
        <f>G174</f>
        <v>0</v>
      </c>
      <c r="H173" s="247">
        <f t="shared" si="36"/>
        <v>0</v>
      </c>
      <c r="I173" s="102">
        <f>I174</f>
        <v>0</v>
      </c>
      <c r="J173" s="102">
        <f>J174</f>
        <v>0</v>
      </c>
      <c r="K173" s="247">
        <f t="shared" si="32"/>
        <v>1955.02</v>
      </c>
      <c r="L173" s="102">
        <f>L174</f>
        <v>1955.02</v>
      </c>
      <c r="M173" s="102">
        <f>M174</f>
        <v>0</v>
      </c>
      <c r="N173" s="103" t="s">
        <v>196</v>
      </c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</row>
    <row r="174" spans="1:41" s="13" customFormat="1" ht="39.75" customHeight="1" thickBot="1">
      <c r="A174" s="5"/>
      <c r="B174" s="60"/>
      <c r="C174" s="9" t="s">
        <v>73</v>
      </c>
      <c r="D174" s="22" t="s">
        <v>112</v>
      </c>
      <c r="E174" s="156">
        <f t="shared" si="35"/>
        <v>0</v>
      </c>
      <c r="F174" s="121"/>
      <c r="G174" s="121"/>
      <c r="H174" s="244">
        <f t="shared" si="36"/>
        <v>0</v>
      </c>
      <c r="I174" s="121"/>
      <c r="J174" s="121"/>
      <c r="K174" s="244">
        <f t="shared" si="32"/>
        <v>1955.02</v>
      </c>
      <c r="L174" s="121">
        <v>1955.02</v>
      </c>
      <c r="M174" s="121"/>
      <c r="N174" s="108" t="s">
        <v>196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</row>
    <row r="175" spans="1:41" s="8" customFormat="1" ht="39" customHeight="1" thickBot="1">
      <c r="A175" s="78" t="s">
        <v>81</v>
      </c>
      <c r="B175" s="78"/>
      <c r="C175" s="141"/>
      <c r="D175" s="130" t="s">
        <v>230</v>
      </c>
      <c r="E175" s="142">
        <f t="shared" si="35"/>
        <v>72450</v>
      </c>
      <c r="F175" s="143">
        <f>F176+F182</f>
        <v>72450</v>
      </c>
      <c r="G175" s="143">
        <f>G176+G182</f>
        <v>0</v>
      </c>
      <c r="H175" s="229">
        <f t="shared" si="36"/>
        <v>72450</v>
      </c>
      <c r="I175" s="143">
        <f>I176+I182</f>
        <v>72450</v>
      </c>
      <c r="J175" s="143">
        <f>J176+J182</f>
        <v>0</v>
      </c>
      <c r="K175" s="229">
        <f t="shared" si="32"/>
        <v>54431.990000000005</v>
      </c>
      <c r="L175" s="143">
        <f>L176+L182</f>
        <v>54431.990000000005</v>
      </c>
      <c r="M175" s="143">
        <f>M176+M182</f>
        <v>0</v>
      </c>
      <c r="N175" s="202">
        <f>K175/H175</f>
        <v>0.751304209799862</v>
      </c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</row>
    <row r="176" spans="1:41" s="8" customFormat="1" ht="34.5" customHeight="1">
      <c r="A176" s="299"/>
      <c r="B176" s="53" t="s">
        <v>49</v>
      </c>
      <c r="C176" s="31"/>
      <c r="D176" s="35" t="s">
        <v>5</v>
      </c>
      <c r="E176" s="158">
        <f t="shared" si="35"/>
        <v>72450</v>
      </c>
      <c r="F176" s="102">
        <f>SUM(F177:F181)</f>
        <v>72450</v>
      </c>
      <c r="G176" s="102">
        <f>SUM(G177:G181)</f>
        <v>0</v>
      </c>
      <c r="H176" s="247">
        <f t="shared" si="36"/>
        <v>72450</v>
      </c>
      <c r="I176" s="102">
        <f>SUM(I177:I181)</f>
        <v>72450</v>
      </c>
      <c r="J176" s="102">
        <f>SUM(J177:J181)</f>
        <v>0</v>
      </c>
      <c r="K176" s="247">
        <f t="shared" si="32"/>
        <v>54055.740000000005</v>
      </c>
      <c r="L176" s="102">
        <f>SUM(L177:L181)</f>
        <v>54055.740000000005</v>
      </c>
      <c r="M176" s="102">
        <f>SUM(M177:M181)</f>
        <v>0</v>
      </c>
      <c r="N176" s="194">
        <f>K176/H176</f>
        <v>0.7461109730848862</v>
      </c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</row>
    <row r="177" spans="1:41" s="13" customFormat="1" ht="90">
      <c r="A177" s="299"/>
      <c r="B177" s="277"/>
      <c r="C177" s="20" t="s">
        <v>72</v>
      </c>
      <c r="D177" s="47" t="s">
        <v>110</v>
      </c>
      <c r="E177" s="148">
        <f t="shared" si="35"/>
        <v>30000</v>
      </c>
      <c r="F177" s="135">
        <v>30000</v>
      </c>
      <c r="G177" s="104"/>
      <c r="H177" s="242">
        <f t="shared" si="36"/>
        <v>30000</v>
      </c>
      <c r="I177" s="135">
        <v>30000</v>
      </c>
      <c r="J177" s="104"/>
      <c r="K177" s="242">
        <f t="shared" si="32"/>
        <v>36296.68</v>
      </c>
      <c r="L177" s="135">
        <v>36296.68</v>
      </c>
      <c r="M177" s="104"/>
      <c r="N177" s="198">
        <f>K177/H177</f>
        <v>1.2098893333333334</v>
      </c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</row>
    <row r="178" spans="1:41" s="13" customFormat="1" ht="36" customHeight="1">
      <c r="A178" s="299"/>
      <c r="B178" s="278"/>
      <c r="C178" s="16" t="s">
        <v>74</v>
      </c>
      <c r="D178" s="23" t="s">
        <v>115</v>
      </c>
      <c r="E178" s="148">
        <f t="shared" si="35"/>
        <v>20000</v>
      </c>
      <c r="F178" s="135">
        <v>20000</v>
      </c>
      <c r="G178" s="114"/>
      <c r="H178" s="242">
        <f t="shared" si="36"/>
        <v>20000</v>
      </c>
      <c r="I178" s="135">
        <v>20000</v>
      </c>
      <c r="J178" s="114"/>
      <c r="K178" s="242">
        <f t="shared" si="32"/>
        <v>5193</v>
      </c>
      <c r="L178" s="135">
        <v>5193</v>
      </c>
      <c r="M178" s="114"/>
      <c r="N178" s="198">
        <f>K178/H178</f>
        <v>0.25965</v>
      </c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</row>
    <row r="179" spans="1:41" s="13" customFormat="1" ht="36" customHeight="1">
      <c r="A179" s="299"/>
      <c r="B179" s="278"/>
      <c r="C179" s="20" t="s">
        <v>70</v>
      </c>
      <c r="D179" s="23" t="s">
        <v>111</v>
      </c>
      <c r="E179" s="148">
        <f t="shared" si="35"/>
        <v>0</v>
      </c>
      <c r="F179" s="114"/>
      <c r="G179" s="114"/>
      <c r="H179" s="242">
        <f t="shared" si="36"/>
        <v>0</v>
      </c>
      <c r="I179" s="114"/>
      <c r="J179" s="114"/>
      <c r="K179" s="242">
        <f t="shared" si="32"/>
        <v>321.9</v>
      </c>
      <c r="L179" s="114">
        <v>321.9</v>
      </c>
      <c r="M179" s="114"/>
      <c r="N179" s="109" t="s">
        <v>196</v>
      </c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</row>
    <row r="180" spans="1:41" s="13" customFormat="1" ht="36" customHeight="1">
      <c r="A180" s="299"/>
      <c r="B180" s="278"/>
      <c r="C180" s="159" t="s">
        <v>148</v>
      </c>
      <c r="D180" s="160" t="s">
        <v>149</v>
      </c>
      <c r="E180" s="148">
        <f t="shared" si="35"/>
        <v>0</v>
      </c>
      <c r="F180" s="114"/>
      <c r="G180" s="114"/>
      <c r="H180" s="242">
        <f t="shared" si="36"/>
        <v>0</v>
      </c>
      <c r="I180" s="114"/>
      <c r="J180" s="114"/>
      <c r="K180" s="242">
        <f t="shared" si="32"/>
        <v>500</v>
      </c>
      <c r="L180" s="114">
        <v>500</v>
      </c>
      <c r="M180" s="114"/>
      <c r="N180" s="105" t="s">
        <v>196</v>
      </c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</row>
    <row r="181" spans="1:41" s="13" customFormat="1" ht="39" customHeight="1">
      <c r="A181" s="299"/>
      <c r="B181" s="278"/>
      <c r="C181" s="131" t="s">
        <v>73</v>
      </c>
      <c r="D181" s="117" t="s">
        <v>112</v>
      </c>
      <c r="E181" s="161">
        <f t="shared" si="35"/>
        <v>22450</v>
      </c>
      <c r="F181" s="139">
        <v>22450</v>
      </c>
      <c r="G181" s="124"/>
      <c r="H181" s="248">
        <f t="shared" si="36"/>
        <v>22450</v>
      </c>
      <c r="I181" s="139">
        <v>22450</v>
      </c>
      <c r="J181" s="124"/>
      <c r="K181" s="248">
        <f t="shared" si="32"/>
        <v>11744.16</v>
      </c>
      <c r="L181" s="139">
        <v>11744.16</v>
      </c>
      <c r="M181" s="124"/>
      <c r="N181" s="198">
        <f>K181/H181</f>
        <v>0.5231251670378619</v>
      </c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</row>
    <row r="182" spans="1:41" s="8" customFormat="1" ht="32.25" customHeight="1">
      <c r="A182" s="162"/>
      <c r="B182" s="95" t="s">
        <v>170</v>
      </c>
      <c r="C182" s="34"/>
      <c r="D182" s="7" t="s">
        <v>231</v>
      </c>
      <c r="E182" s="154">
        <f t="shared" si="35"/>
        <v>0</v>
      </c>
      <c r="F182" s="116">
        <f>F183</f>
        <v>0</v>
      </c>
      <c r="G182" s="116">
        <f>G183</f>
        <v>0</v>
      </c>
      <c r="H182" s="249">
        <f t="shared" si="36"/>
        <v>0</v>
      </c>
      <c r="I182" s="116">
        <f>I183</f>
        <v>0</v>
      </c>
      <c r="J182" s="116">
        <f>J183</f>
        <v>0</v>
      </c>
      <c r="K182" s="249">
        <f t="shared" si="32"/>
        <v>376.25</v>
      </c>
      <c r="L182" s="116">
        <f>L183</f>
        <v>376.25</v>
      </c>
      <c r="M182" s="116">
        <f>M183</f>
        <v>0</v>
      </c>
      <c r="N182" s="154" t="s">
        <v>196</v>
      </c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</row>
    <row r="183" spans="1:41" s="13" customFormat="1" ht="111" customHeight="1" thickBot="1">
      <c r="A183" s="163"/>
      <c r="B183" s="96"/>
      <c r="C183" s="126" t="s">
        <v>154</v>
      </c>
      <c r="D183" s="25" t="s">
        <v>168</v>
      </c>
      <c r="E183" s="153">
        <f t="shared" si="35"/>
        <v>0</v>
      </c>
      <c r="F183" s="164"/>
      <c r="G183" s="106"/>
      <c r="H183" s="243">
        <f t="shared" si="36"/>
        <v>0</v>
      </c>
      <c r="I183" s="164"/>
      <c r="J183" s="106"/>
      <c r="K183" s="243">
        <f t="shared" si="32"/>
        <v>376.25</v>
      </c>
      <c r="L183" s="164">
        <v>376.25</v>
      </c>
      <c r="M183" s="106"/>
      <c r="N183" s="108" t="s">
        <v>196</v>
      </c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</row>
    <row r="184" spans="1:41" s="8" customFormat="1" ht="40.5" customHeight="1" thickBot="1">
      <c r="A184" s="304" t="s">
        <v>98</v>
      </c>
      <c r="B184" s="305"/>
      <c r="C184" s="305"/>
      <c r="D184" s="306"/>
      <c r="E184" s="165">
        <f>E175+E169+E166+E161+E158+E135+E132+E93+E83+E53+E46+E34+E27+E15+E10+E6</f>
        <v>40979118</v>
      </c>
      <c r="F184" s="165">
        <f>F175+F169+F166+F161+F158+F135+F132+F93+F83+F53+F46+F34+F27+F15+F10+F6</f>
        <v>34507118</v>
      </c>
      <c r="G184" s="165">
        <f>G175+G169+G166+G161+G158+G135+G132+G93+G83+G53+G46+G34+G27+G15+G10+G6</f>
        <v>6472000</v>
      </c>
      <c r="H184" s="250">
        <f aca="true" t="shared" si="37" ref="H184:M184">H6+H10+H15+H27+H34+H46+H53+H83+H93+H132+H135+H158+H161+H166+H169+H175</f>
        <v>45292141.36</v>
      </c>
      <c r="I184" s="165">
        <f t="shared" si="37"/>
        <v>36145185.36</v>
      </c>
      <c r="J184" s="165">
        <f t="shared" si="37"/>
        <v>9146956</v>
      </c>
      <c r="K184" s="250">
        <f t="shared" si="37"/>
        <v>43583906.03999999</v>
      </c>
      <c r="L184" s="112">
        <f t="shared" si="37"/>
        <v>36648849.64</v>
      </c>
      <c r="M184" s="112">
        <f t="shared" si="37"/>
        <v>6935056.399999999</v>
      </c>
      <c r="N184" s="202">
        <f>K184/H184</f>
        <v>0.9622840680809884</v>
      </c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</row>
    <row r="185" spans="1:41" s="8" customFormat="1" ht="34.5" customHeight="1">
      <c r="A185" s="36"/>
      <c r="B185" s="75"/>
      <c r="C185" s="75"/>
      <c r="D185" s="75"/>
      <c r="E185" s="166"/>
      <c r="F185" s="166"/>
      <c r="G185" s="166"/>
      <c r="H185" s="166"/>
      <c r="I185" s="166"/>
      <c r="J185" s="166"/>
      <c r="K185" s="251"/>
      <c r="L185" s="166"/>
      <c r="M185" s="166"/>
      <c r="N185" s="166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</row>
    <row r="186" spans="1:41" s="13" customFormat="1" ht="24.75" customHeight="1">
      <c r="A186" s="74"/>
      <c r="B186" s="69"/>
      <c r="C186" s="37"/>
      <c r="D186" s="38"/>
      <c r="E186" s="167"/>
      <c r="F186" s="167"/>
      <c r="G186" s="167"/>
      <c r="H186" s="167"/>
      <c r="I186" s="167"/>
      <c r="J186" s="167"/>
      <c r="K186" s="252"/>
      <c r="L186" s="167"/>
      <c r="M186" s="167"/>
      <c r="N186" s="167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</row>
    <row r="187" spans="1:41" s="13" customFormat="1" ht="18">
      <c r="A187" s="74"/>
      <c r="B187" s="69"/>
      <c r="C187" s="37"/>
      <c r="D187" s="168"/>
      <c r="E187" s="167"/>
      <c r="F187" s="167"/>
      <c r="G187" s="167"/>
      <c r="H187" s="167"/>
      <c r="I187" s="167"/>
      <c r="J187" s="167"/>
      <c r="K187" s="252"/>
      <c r="L187" s="167"/>
      <c r="M187" s="167"/>
      <c r="N187" s="167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</row>
    <row r="188" spans="1:41" s="13" customFormat="1" ht="27.75" customHeight="1">
      <c r="A188" s="265"/>
      <c r="B188" s="266"/>
      <c r="C188" s="266"/>
      <c r="D188" s="169"/>
      <c r="E188" s="170"/>
      <c r="F188" s="170"/>
      <c r="G188" s="170"/>
      <c r="H188" s="170"/>
      <c r="I188" s="170"/>
      <c r="J188" s="170"/>
      <c r="K188" s="253"/>
      <c r="L188" s="170"/>
      <c r="M188" s="170"/>
      <c r="N188" s="170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</row>
    <row r="189" spans="1:41" s="13" customFormat="1" ht="18">
      <c r="A189" s="263"/>
      <c r="B189" s="70"/>
      <c r="C189" s="37"/>
      <c r="D189" s="168"/>
      <c r="E189" s="170"/>
      <c r="F189" s="170"/>
      <c r="G189" s="170"/>
      <c r="H189" s="170"/>
      <c r="I189" s="170"/>
      <c r="J189" s="170"/>
      <c r="K189" s="253"/>
      <c r="L189" s="170"/>
      <c r="M189" s="170"/>
      <c r="N189" s="170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</row>
    <row r="190" spans="1:41" s="13" customFormat="1" ht="18">
      <c r="A190" s="264"/>
      <c r="B190" s="70"/>
      <c r="C190" s="37"/>
      <c r="D190" s="171"/>
      <c r="E190" s="170"/>
      <c r="F190" s="170"/>
      <c r="G190" s="170"/>
      <c r="H190" s="170"/>
      <c r="I190" s="170"/>
      <c r="J190" s="170"/>
      <c r="K190" s="253"/>
      <c r="L190" s="170"/>
      <c r="M190" s="170"/>
      <c r="N190" s="170"/>
      <c r="O190" s="170"/>
      <c r="P190" s="170"/>
      <c r="Q190" s="170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</row>
    <row r="191" spans="1:41" s="13" customFormat="1" ht="18">
      <c r="A191" s="264"/>
      <c r="B191" s="70"/>
      <c r="C191" s="37"/>
      <c r="D191" s="39"/>
      <c r="E191" s="169"/>
      <c r="F191" s="169"/>
      <c r="G191" s="169"/>
      <c r="H191" s="169"/>
      <c r="I191" s="169"/>
      <c r="J191" s="169"/>
      <c r="K191" s="254"/>
      <c r="L191" s="169"/>
      <c r="M191" s="169"/>
      <c r="N191" s="169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</row>
    <row r="192" spans="1:41" s="13" customFormat="1" ht="18">
      <c r="A192" s="74"/>
      <c r="B192" s="69"/>
      <c r="C192" s="37"/>
      <c r="D192" s="40"/>
      <c r="E192" s="170"/>
      <c r="F192" s="170"/>
      <c r="G192" s="170"/>
      <c r="H192" s="170"/>
      <c r="I192" s="170"/>
      <c r="J192" s="170"/>
      <c r="K192" s="253"/>
      <c r="L192" s="170"/>
      <c r="M192" s="170"/>
      <c r="N192" s="170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</row>
    <row r="193" spans="1:41" s="13" customFormat="1" ht="18">
      <c r="A193" s="74"/>
      <c r="B193" s="69"/>
      <c r="C193" s="37"/>
      <c r="D193" s="40"/>
      <c r="E193" s="170"/>
      <c r="F193" s="170"/>
      <c r="G193" s="170"/>
      <c r="H193" s="170"/>
      <c r="I193" s="170"/>
      <c r="J193" s="170"/>
      <c r="K193" s="253"/>
      <c r="L193" s="170"/>
      <c r="M193" s="170"/>
      <c r="N193" s="170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</row>
    <row r="194" spans="1:41" s="13" customFormat="1" ht="18">
      <c r="A194" s="74"/>
      <c r="B194" s="69"/>
      <c r="C194" s="37"/>
      <c r="D194" s="40"/>
      <c r="E194" s="170"/>
      <c r="F194" s="170"/>
      <c r="G194" s="170"/>
      <c r="H194" s="170"/>
      <c r="I194" s="170"/>
      <c r="J194" s="170"/>
      <c r="K194" s="253"/>
      <c r="L194" s="170"/>
      <c r="M194" s="170"/>
      <c r="N194" s="170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</row>
    <row r="195" spans="1:41" s="13" customFormat="1" ht="18">
      <c r="A195" s="74"/>
      <c r="B195" s="69"/>
      <c r="C195" s="37"/>
      <c r="D195" s="40"/>
      <c r="E195" s="170"/>
      <c r="F195" s="170"/>
      <c r="G195" s="170"/>
      <c r="H195" s="170"/>
      <c r="I195" s="170"/>
      <c r="J195" s="170"/>
      <c r="K195" s="253"/>
      <c r="L195" s="170"/>
      <c r="M195" s="170"/>
      <c r="N195" s="170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</row>
    <row r="196" spans="1:41" s="13" customFormat="1" ht="18">
      <c r="A196" s="74"/>
      <c r="B196" s="69"/>
      <c r="C196" s="37"/>
      <c r="D196" s="40"/>
      <c r="E196" s="170"/>
      <c r="F196" s="170"/>
      <c r="G196" s="170"/>
      <c r="H196" s="170"/>
      <c r="I196" s="170"/>
      <c r="J196" s="170"/>
      <c r="K196" s="253"/>
      <c r="L196" s="170"/>
      <c r="M196" s="170"/>
      <c r="N196" s="170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</row>
    <row r="197" spans="1:41" s="13" customFormat="1" ht="18">
      <c r="A197" s="74"/>
      <c r="B197" s="69"/>
      <c r="C197" s="37"/>
      <c r="D197" s="40"/>
      <c r="E197" s="170"/>
      <c r="F197" s="170"/>
      <c r="G197" s="170"/>
      <c r="H197" s="170"/>
      <c r="I197" s="170"/>
      <c r="J197" s="170"/>
      <c r="K197" s="253"/>
      <c r="L197" s="170"/>
      <c r="M197" s="170"/>
      <c r="N197" s="170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</row>
    <row r="198" spans="1:41" s="13" customFormat="1" ht="18">
      <c r="A198" s="74"/>
      <c r="B198" s="69"/>
      <c r="C198" s="37"/>
      <c r="D198" s="40"/>
      <c r="E198" s="170"/>
      <c r="F198" s="170"/>
      <c r="G198" s="170"/>
      <c r="H198" s="170"/>
      <c r="I198" s="170"/>
      <c r="J198" s="170"/>
      <c r="K198" s="253"/>
      <c r="L198" s="170"/>
      <c r="M198" s="170"/>
      <c r="N198" s="170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</row>
    <row r="199" spans="1:41" s="13" customFormat="1" ht="18">
      <c r="A199" s="74"/>
      <c r="B199" s="69"/>
      <c r="C199" s="37"/>
      <c r="D199" s="40"/>
      <c r="E199" s="170"/>
      <c r="F199" s="170"/>
      <c r="G199" s="170"/>
      <c r="H199" s="170"/>
      <c r="I199" s="170"/>
      <c r="J199" s="170"/>
      <c r="K199" s="253"/>
      <c r="L199" s="170"/>
      <c r="M199" s="170"/>
      <c r="N199" s="170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</row>
    <row r="200" spans="1:41" s="13" customFormat="1" ht="18">
      <c r="A200" s="74"/>
      <c r="B200" s="69"/>
      <c r="C200" s="37"/>
      <c r="D200" s="40"/>
      <c r="E200" s="170"/>
      <c r="F200" s="170"/>
      <c r="G200" s="170"/>
      <c r="H200" s="170"/>
      <c r="I200" s="170"/>
      <c r="J200" s="170"/>
      <c r="K200" s="253"/>
      <c r="L200" s="170"/>
      <c r="M200" s="170"/>
      <c r="N200" s="170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</row>
    <row r="201" spans="1:41" s="13" customFormat="1" ht="18">
      <c r="A201" s="74"/>
      <c r="B201" s="69"/>
      <c r="C201" s="37"/>
      <c r="D201" s="40"/>
      <c r="E201" s="170"/>
      <c r="F201" s="170"/>
      <c r="G201" s="170"/>
      <c r="H201" s="170"/>
      <c r="I201" s="170"/>
      <c r="J201" s="170"/>
      <c r="K201" s="253"/>
      <c r="L201" s="170"/>
      <c r="M201" s="170"/>
      <c r="N201" s="170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</row>
    <row r="202" spans="1:41" s="13" customFormat="1" ht="18">
      <c r="A202" s="74"/>
      <c r="B202" s="69"/>
      <c r="C202" s="37"/>
      <c r="D202" s="40"/>
      <c r="E202" s="170"/>
      <c r="F202" s="170"/>
      <c r="G202" s="170"/>
      <c r="H202" s="170"/>
      <c r="I202" s="170"/>
      <c r="J202" s="170"/>
      <c r="K202" s="253"/>
      <c r="L202" s="170"/>
      <c r="M202" s="170"/>
      <c r="N202" s="170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</row>
    <row r="203" spans="1:41" s="13" customFormat="1" ht="18">
      <c r="A203" s="74"/>
      <c r="B203" s="69"/>
      <c r="C203" s="37"/>
      <c r="D203" s="40"/>
      <c r="E203" s="170"/>
      <c r="F203" s="170"/>
      <c r="G203" s="170"/>
      <c r="H203" s="170"/>
      <c r="I203" s="170"/>
      <c r="J203" s="170"/>
      <c r="K203" s="253"/>
      <c r="L203" s="170"/>
      <c r="M203" s="170"/>
      <c r="N203" s="170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</row>
    <row r="204" spans="1:41" s="13" customFormat="1" ht="18">
      <c r="A204" s="74"/>
      <c r="B204" s="69"/>
      <c r="C204" s="37"/>
      <c r="D204" s="40"/>
      <c r="E204" s="170"/>
      <c r="F204" s="170"/>
      <c r="G204" s="170"/>
      <c r="H204" s="170"/>
      <c r="I204" s="170"/>
      <c r="J204" s="170"/>
      <c r="K204" s="253"/>
      <c r="L204" s="170"/>
      <c r="M204" s="170"/>
      <c r="N204" s="170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</row>
    <row r="205" spans="1:41" s="13" customFormat="1" ht="18">
      <c r="A205" s="74"/>
      <c r="B205" s="69"/>
      <c r="C205" s="37"/>
      <c r="D205" s="40"/>
      <c r="E205" s="170"/>
      <c r="F205" s="170"/>
      <c r="G205" s="170"/>
      <c r="H205" s="170"/>
      <c r="I205" s="170"/>
      <c r="J205" s="170"/>
      <c r="K205" s="253"/>
      <c r="L205" s="170"/>
      <c r="M205" s="170"/>
      <c r="N205" s="170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</row>
    <row r="206" spans="1:41" s="13" customFormat="1" ht="18">
      <c r="A206" s="74"/>
      <c r="B206" s="69"/>
      <c r="C206" s="37"/>
      <c r="D206" s="40"/>
      <c r="E206" s="170"/>
      <c r="F206" s="170"/>
      <c r="G206" s="170"/>
      <c r="H206" s="170"/>
      <c r="I206" s="170"/>
      <c r="J206" s="170"/>
      <c r="K206" s="253"/>
      <c r="L206" s="170"/>
      <c r="M206" s="170"/>
      <c r="N206" s="170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</row>
    <row r="207" spans="1:41" s="13" customFormat="1" ht="18">
      <c r="A207" s="74"/>
      <c r="B207" s="69"/>
      <c r="C207" s="37"/>
      <c r="D207" s="40"/>
      <c r="E207" s="170"/>
      <c r="F207" s="170"/>
      <c r="G207" s="170"/>
      <c r="H207" s="170"/>
      <c r="I207" s="170"/>
      <c r="J207" s="170"/>
      <c r="K207" s="253"/>
      <c r="L207" s="170"/>
      <c r="M207" s="170"/>
      <c r="N207" s="170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</row>
    <row r="208" spans="1:41" s="13" customFormat="1" ht="18">
      <c r="A208" s="74"/>
      <c r="B208" s="69"/>
      <c r="C208" s="37"/>
      <c r="D208" s="40"/>
      <c r="E208" s="170"/>
      <c r="F208" s="170"/>
      <c r="G208" s="170"/>
      <c r="H208" s="170"/>
      <c r="I208" s="170"/>
      <c r="J208" s="170"/>
      <c r="K208" s="253"/>
      <c r="L208" s="170"/>
      <c r="M208" s="170"/>
      <c r="N208" s="170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</row>
    <row r="209" spans="1:41" s="13" customFormat="1" ht="18">
      <c r="A209" s="74"/>
      <c r="B209" s="69"/>
      <c r="C209" s="37"/>
      <c r="D209" s="40"/>
      <c r="E209" s="170"/>
      <c r="F209" s="170"/>
      <c r="G209" s="170"/>
      <c r="H209" s="170"/>
      <c r="I209" s="170"/>
      <c r="J209" s="170"/>
      <c r="K209" s="253"/>
      <c r="L209" s="170"/>
      <c r="M209" s="170"/>
      <c r="N209" s="170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</row>
    <row r="210" spans="1:41" s="13" customFormat="1" ht="18">
      <c r="A210" s="74"/>
      <c r="B210" s="69"/>
      <c r="C210" s="37"/>
      <c r="D210" s="40"/>
      <c r="E210" s="170"/>
      <c r="F210" s="170"/>
      <c r="G210" s="170"/>
      <c r="H210" s="170"/>
      <c r="I210" s="170"/>
      <c r="J210" s="170"/>
      <c r="K210" s="253"/>
      <c r="L210" s="170"/>
      <c r="M210" s="170"/>
      <c r="N210" s="170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</row>
    <row r="211" spans="5:11" ht="18">
      <c r="E211" s="173"/>
      <c r="F211" s="173"/>
      <c r="G211" s="173"/>
      <c r="K211" s="255"/>
    </row>
    <row r="212" spans="5:11" ht="18">
      <c r="E212" s="173"/>
      <c r="F212" s="173"/>
      <c r="G212" s="173"/>
      <c r="K212" s="255"/>
    </row>
    <row r="213" spans="5:11" ht="18">
      <c r="E213" s="173"/>
      <c r="F213" s="173"/>
      <c r="G213" s="173"/>
      <c r="K213" s="255"/>
    </row>
    <row r="214" spans="5:11" ht="18">
      <c r="E214" s="173"/>
      <c r="F214" s="173"/>
      <c r="G214" s="173"/>
      <c r="K214" s="255"/>
    </row>
    <row r="215" spans="5:11" ht="18">
      <c r="E215" s="173"/>
      <c r="F215" s="173"/>
      <c r="G215" s="173"/>
      <c r="K215" s="255"/>
    </row>
    <row r="216" spans="5:11" ht="18">
      <c r="E216" s="173"/>
      <c r="F216" s="173"/>
      <c r="G216" s="173"/>
      <c r="K216" s="255"/>
    </row>
    <row r="217" spans="5:11" ht="18">
      <c r="E217" s="173"/>
      <c r="F217" s="173"/>
      <c r="G217" s="173"/>
      <c r="K217" s="255"/>
    </row>
    <row r="218" spans="5:11" ht="18">
      <c r="E218" s="173"/>
      <c r="F218" s="173"/>
      <c r="G218" s="173"/>
      <c r="K218" s="255"/>
    </row>
    <row r="219" spans="5:11" ht="18">
      <c r="E219" s="173"/>
      <c r="F219" s="173"/>
      <c r="G219" s="173"/>
      <c r="K219" s="255"/>
    </row>
    <row r="220" spans="5:11" ht="18">
      <c r="E220" s="173"/>
      <c r="F220" s="173"/>
      <c r="G220" s="173"/>
      <c r="K220" s="255"/>
    </row>
    <row r="221" spans="5:11" ht="18">
      <c r="E221" s="173"/>
      <c r="F221" s="173"/>
      <c r="G221" s="173"/>
      <c r="K221" s="255"/>
    </row>
    <row r="222" spans="5:11" ht="18">
      <c r="E222" s="173"/>
      <c r="F222" s="173"/>
      <c r="G222" s="173"/>
      <c r="K222" s="255"/>
    </row>
    <row r="223" spans="5:11" ht="18">
      <c r="E223" s="173"/>
      <c r="F223" s="173"/>
      <c r="G223" s="173"/>
      <c r="K223" s="255"/>
    </row>
    <row r="224" spans="5:11" ht="18">
      <c r="E224" s="173"/>
      <c r="F224" s="173"/>
      <c r="G224" s="173"/>
      <c r="K224" s="255"/>
    </row>
    <row r="225" spans="5:11" ht="18">
      <c r="E225" s="173"/>
      <c r="F225" s="173"/>
      <c r="G225" s="173"/>
      <c r="K225" s="255"/>
    </row>
    <row r="226" spans="5:11" ht="18">
      <c r="E226" s="173"/>
      <c r="F226" s="173"/>
      <c r="G226" s="173"/>
      <c r="K226" s="255"/>
    </row>
    <row r="227" spans="5:11" ht="18">
      <c r="E227" s="173"/>
      <c r="F227" s="173"/>
      <c r="G227" s="173"/>
      <c r="K227" s="255"/>
    </row>
    <row r="228" ht="18">
      <c r="K228" s="255"/>
    </row>
    <row r="229" ht="18">
      <c r="K229" s="255"/>
    </row>
    <row r="230" ht="18">
      <c r="K230" s="255"/>
    </row>
    <row r="231" ht="18">
      <c r="K231" s="255"/>
    </row>
    <row r="232" ht="18">
      <c r="K232" s="255"/>
    </row>
    <row r="233" ht="18">
      <c r="K233" s="255"/>
    </row>
    <row r="234" ht="18">
      <c r="K234" s="255"/>
    </row>
    <row r="235" ht="18">
      <c r="K235" s="255"/>
    </row>
    <row r="236" ht="18">
      <c r="K236" s="255"/>
    </row>
    <row r="237" ht="18">
      <c r="K237" s="255"/>
    </row>
    <row r="238" ht="18">
      <c r="K238" s="255"/>
    </row>
    <row r="239" ht="18">
      <c r="K239" s="255"/>
    </row>
    <row r="240" ht="18">
      <c r="K240" s="255"/>
    </row>
    <row r="241" ht="18">
      <c r="K241" s="255"/>
    </row>
    <row r="242" ht="18">
      <c r="K242" s="255"/>
    </row>
    <row r="243" ht="18">
      <c r="K243" s="255"/>
    </row>
    <row r="244" ht="18">
      <c r="K244" s="255"/>
    </row>
    <row r="245" ht="18">
      <c r="K245" s="255"/>
    </row>
    <row r="246" ht="18">
      <c r="K246" s="255"/>
    </row>
    <row r="247" ht="18">
      <c r="K247" s="255"/>
    </row>
    <row r="248" ht="18">
      <c r="K248" s="255"/>
    </row>
    <row r="249" ht="18">
      <c r="K249" s="255"/>
    </row>
    <row r="250" ht="18">
      <c r="K250" s="255"/>
    </row>
    <row r="251" ht="18">
      <c r="K251" s="255"/>
    </row>
    <row r="252" ht="18">
      <c r="K252" s="255"/>
    </row>
    <row r="253" ht="18">
      <c r="K253" s="255"/>
    </row>
    <row r="254" ht="18">
      <c r="K254" s="255"/>
    </row>
    <row r="255" ht="18">
      <c r="K255" s="255"/>
    </row>
    <row r="256" ht="18">
      <c r="K256" s="255"/>
    </row>
    <row r="257" ht="18">
      <c r="K257" s="255"/>
    </row>
    <row r="258" ht="18">
      <c r="K258" s="255"/>
    </row>
    <row r="259" ht="18">
      <c r="K259" s="255"/>
    </row>
    <row r="260" ht="18">
      <c r="K260" s="255"/>
    </row>
    <row r="261" ht="18">
      <c r="K261" s="255"/>
    </row>
    <row r="262" ht="18">
      <c r="K262" s="255"/>
    </row>
    <row r="263" ht="18">
      <c r="K263" s="255"/>
    </row>
    <row r="264" ht="18">
      <c r="K264" s="255"/>
    </row>
    <row r="265" ht="18">
      <c r="K265" s="255"/>
    </row>
    <row r="266" ht="18">
      <c r="K266" s="255"/>
    </row>
    <row r="267" ht="18">
      <c r="K267" s="255"/>
    </row>
    <row r="268" ht="18">
      <c r="K268" s="255"/>
    </row>
    <row r="269" ht="18">
      <c r="K269" s="255"/>
    </row>
    <row r="270" ht="18">
      <c r="K270" s="255"/>
    </row>
    <row r="271" ht="18">
      <c r="K271" s="255"/>
    </row>
    <row r="272" ht="18">
      <c r="K272" s="255"/>
    </row>
    <row r="273" ht="18">
      <c r="K273" s="255"/>
    </row>
    <row r="274" ht="18">
      <c r="K274" s="255"/>
    </row>
    <row r="275" ht="18">
      <c r="K275" s="255"/>
    </row>
    <row r="276" ht="18">
      <c r="K276" s="255"/>
    </row>
    <row r="277" ht="18">
      <c r="K277" s="255"/>
    </row>
    <row r="278" ht="18">
      <c r="K278" s="255"/>
    </row>
    <row r="279" ht="18">
      <c r="K279" s="255"/>
    </row>
    <row r="280" ht="18">
      <c r="K280" s="255"/>
    </row>
    <row r="281" ht="18">
      <c r="K281" s="255"/>
    </row>
    <row r="282" ht="18">
      <c r="K282" s="255"/>
    </row>
    <row r="283" ht="18">
      <c r="K283" s="255"/>
    </row>
    <row r="284" ht="18">
      <c r="K284" s="255"/>
    </row>
    <row r="285" ht="18">
      <c r="K285" s="255"/>
    </row>
    <row r="286" ht="18">
      <c r="K286" s="255"/>
    </row>
    <row r="287" ht="18">
      <c r="K287" s="255"/>
    </row>
    <row r="288" ht="18">
      <c r="K288" s="255"/>
    </row>
    <row r="289" ht="18">
      <c r="K289" s="255"/>
    </row>
    <row r="290" ht="18">
      <c r="K290" s="255"/>
    </row>
    <row r="291" ht="18">
      <c r="K291" s="255"/>
    </row>
    <row r="292" ht="18">
      <c r="K292" s="255"/>
    </row>
    <row r="293" ht="18">
      <c r="K293" s="255"/>
    </row>
    <row r="294" ht="18">
      <c r="K294" s="255"/>
    </row>
    <row r="295" ht="18">
      <c r="K295" s="255"/>
    </row>
    <row r="296" ht="18">
      <c r="K296" s="255"/>
    </row>
    <row r="297" ht="18">
      <c r="K297" s="255"/>
    </row>
    <row r="298" ht="18">
      <c r="K298" s="255"/>
    </row>
    <row r="299" ht="18">
      <c r="K299" s="255"/>
    </row>
    <row r="300" ht="18">
      <c r="K300" s="255"/>
    </row>
    <row r="301" ht="18">
      <c r="K301" s="255"/>
    </row>
    <row r="302" ht="18">
      <c r="K302" s="255"/>
    </row>
    <row r="303" ht="18">
      <c r="K303" s="255"/>
    </row>
    <row r="304" ht="18">
      <c r="K304" s="255"/>
    </row>
    <row r="305" ht="18">
      <c r="K305" s="255"/>
    </row>
    <row r="306" ht="18">
      <c r="K306" s="255"/>
    </row>
    <row r="307" ht="18">
      <c r="K307" s="255"/>
    </row>
    <row r="308" ht="18">
      <c r="K308" s="255"/>
    </row>
    <row r="309" ht="18">
      <c r="K309" s="255"/>
    </row>
    <row r="310" ht="18">
      <c r="K310" s="255"/>
    </row>
    <row r="311" ht="18">
      <c r="K311" s="255"/>
    </row>
    <row r="312" ht="18">
      <c r="K312" s="255"/>
    </row>
    <row r="313" ht="18">
      <c r="K313" s="255"/>
    </row>
    <row r="314" ht="18">
      <c r="K314" s="255"/>
    </row>
    <row r="315" ht="18">
      <c r="K315" s="255"/>
    </row>
    <row r="316" ht="18">
      <c r="K316" s="255"/>
    </row>
    <row r="317" ht="18">
      <c r="K317" s="255"/>
    </row>
    <row r="318" ht="18">
      <c r="K318" s="255"/>
    </row>
    <row r="319" ht="18">
      <c r="K319" s="255"/>
    </row>
    <row r="320" ht="18">
      <c r="K320" s="255"/>
    </row>
    <row r="321" ht="18">
      <c r="K321" s="255"/>
    </row>
    <row r="322" ht="18">
      <c r="K322" s="255"/>
    </row>
    <row r="323" ht="18">
      <c r="K323" s="255"/>
    </row>
    <row r="324" ht="18">
      <c r="K324" s="255"/>
    </row>
    <row r="325" ht="18">
      <c r="K325" s="255"/>
    </row>
    <row r="326" ht="18">
      <c r="K326" s="255"/>
    </row>
    <row r="327" ht="18">
      <c r="K327" s="255"/>
    </row>
    <row r="328" ht="18">
      <c r="K328" s="255"/>
    </row>
    <row r="329" ht="18">
      <c r="K329" s="255"/>
    </row>
    <row r="330" ht="18">
      <c r="K330" s="255"/>
    </row>
    <row r="331" ht="18">
      <c r="K331" s="255"/>
    </row>
    <row r="332" ht="18">
      <c r="K332" s="255"/>
    </row>
    <row r="333" ht="18">
      <c r="K333" s="255"/>
    </row>
    <row r="334" ht="18">
      <c r="K334" s="255"/>
    </row>
    <row r="335" ht="18">
      <c r="K335" s="255"/>
    </row>
    <row r="336" ht="18">
      <c r="K336" s="255"/>
    </row>
    <row r="337" ht="18">
      <c r="K337" s="255"/>
    </row>
    <row r="338" ht="18">
      <c r="K338" s="255"/>
    </row>
    <row r="339" ht="18">
      <c r="K339" s="255"/>
    </row>
    <row r="340" ht="18">
      <c r="K340" s="255"/>
    </row>
    <row r="341" ht="18">
      <c r="K341" s="255"/>
    </row>
    <row r="342" ht="18">
      <c r="K342" s="255"/>
    </row>
    <row r="343" ht="18">
      <c r="K343" s="255"/>
    </row>
    <row r="344" ht="18">
      <c r="K344" s="255"/>
    </row>
    <row r="345" ht="18">
      <c r="K345" s="255"/>
    </row>
    <row r="346" ht="18">
      <c r="K346" s="255"/>
    </row>
    <row r="347" ht="18">
      <c r="K347" s="255"/>
    </row>
    <row r="348" ht="18">
      <c r="K348" s="255"/>
    </row>
    <row r="349" ht="18">
      <c r="K349" s="255"/>
    </row>
    <row r="350" ht="18">
      <c r="K350" s="255"/>
    </row>
    <row r="351" ht="18">
      <c r="K351" s="255"/>
    </row>
    <row r="352" ht="18">
      <c r="K352" s="255"/>
    </row>
    <row r="353" ht="18">
      <c r="K353" s="255"/>
    </row>
    <row r="354" ht="18">
      <c r="K354" s="255"/>
    </row>
    <row r="355" ht="18">
      <c r="K355" s="255"/>
    </row>
    <row r="356" ht="18">
      <c r="K356" s="255"/>
    </row>
    <row r="357" ht="18">
      <c r="K357" s="255"/>
    </row>
    <row r="358" ht="18">
      <c r="K358" s="255"/>
    </row>
    <row r="359" ht="18">
      <c r="K359" s="255"/>
    </row>
    <row r="360" ht="18">
      <c r="K360" s="255"/>
    </row>
    <row r="361" ht="18">
      <c r="K361" s="255"/>
    </row>
    <row r="362" ht="18">
      <c r="K362" s="255"/>
    </row>
    <row r="363" ht="18">
      <c r="K363" s="255"/>
    </row>
    <row r="364" ht="18">
      <c r="K364" s="255"/>
    </row>
    <row r="365" ht="18">
      <c r="K365" s="255"/>
    </row>
    <row r="366" ht="18">
      <c r="K366" s="255"/>
    </row>
    <row r="367" ht="18">
      <c r="K367" s="255"/>
    </row>
    <row r="368" ht="18">
      <c r="K368" s="255"/>
    </row>
    <row r="369" ht="18">
      <c r="K369" s="255"/>
    </row>
    <row r="370" ht="18">
      <c r="K370" s="255"/>
    </row>
    <row r="371" ht="18">
      <c r="K371" s="255"/>
    </row>
    <row r="372" ht="18">
      <c r="K372" s="255"/>
    </row>
    <row r="373" ht="18">
      <c r="K373" s="255"/>
    </row>
    <row r="374" ht="18">
      <c r="K374" s="255"/>
    </row>
    <row r="375" ht="18">
      <c r="K375" s="255"/>
    </row>
    <row r="376" ht="18">
      <c r="K376" s="255"/>
    </row>
    <row r="377" ht="18">
      <c r="K377" s="255"/>
    </row>
    <row r="378" ht="18">
      <c r="K378" s="255"/>
    </row>
    <row r="379" ht="18">
      <c r="K379" s="255"/>
    </row>
    <row r="380" ht="18">
      <c r="K380" s="255"/>
    </row>
    <row r="381" ht="18">
      <c r="K381" s="255"/>
    </row>
    <row r="382" ht="18">
      <c r="K382" s="255"/>
    </row>
    <row r="383" ht="18">
      <c r="K383" s="255"/>
    </row>
    <row r="384" ht="18">
      <c r="K384" s="255"/>
    </row>
    <row r="385" ht="18">
      <c r="K385" s="255"/>
    </row>
    <row r="386" ht="18">
      <c r="K386" s="255"/>
    </row>
    <row r="387" ht="18">
      <c r="K387" s="255"/>
    </row>
    <row r="388" ht="18">
      <c r="K388" s="255"/>
    </row>
    <row r="389" ht="18">
      <c r="K389" s="255"/>
    </row>
    <row r="390" ht="18">
      <c r="K390" s="255"/>
    </row>
    <row r="391" ht="18">
      <c r="K391" s="255"/>
    </row>
    <row r="392" ht="18">
      <c r="K392" s="255"/>
    </row>
    <row r="393" ht="18">
      <c r="K393" s="255"/>
    </row>
    <row r="394" ht="18">
      <c r="K394" s="255"/>
    </row>
    <row r="395" ht="18">
      <c r="K395" s="255"/>
    </row>
    <row r="396" ht="18">
      <c r="K396" s="255"/>
    </row>
    <row r="397" ht="18">
      <c r="K397" s="255"/>
    </row>
    <row r="398" ht="18">
      <c r="K398" s="255"/>
    </row>
    <row r="399" ht="18">
      <c r="K399" s="255"/>
    </row>
    <row r="400" ht="18">
      <c r="K400" s="255"/>
    </row>
    <row r="401" ht="18">
      <c r="K401" s="255"/>
    </row>
    <row r="402" ht="18">
      <c r="K402" s="255"/>
    </row>
    <row r="403" ht="18">
      <c r="K403" s="255"/>
    </row>
    <row r="404" ht="18">
      <c r="K404" s="255"/>
    </row>
    <row r="405" ht="18">
      <c r="K405" s="255"/>
    </row>
    <row r="406" ht="18">
      <c r="K406" s="255"/>
    </row>
    <row r="407" ht="18">
      <c r="K407" s="255"/>
    </row>
    <row r="408" ht="18">
      <c r="K408" s="255"/>
    </row>
    <row r="409" ht="18">
      <c r="K409" s="255"/>
    </row>
    <row r="410" ht="18">
      <c r="K410" s="255"/>
    </row>
    <row r="411" ht="18">
      <c r="K411" s="255"/>
    </row>
    <row r="412" ht="18">
      <c r="K412" s="255"/>
    </row>
    <row r="413" ht="18">
      <c r="K413" s="255"/>
    </row>
    <row r="414" ht="18">
      <c r="K414" s="255"/>
    </row>
    <row r="415" ht="18">
      <c r="K415" s="255"/>
    </row>
    <row r="416" ht="18">
      <c r="K416" s="255"/>
    </row>
    <row r="417" ht="18">
      <c r="K417" s="255"/>
    </row>
    <row r="418" ht="18">
      <c r="K418" s="255"/>
    </row>
    <row r="419" ht="18">
      <c r="K419" s="255"/>
    </row>
    <row r="420" ht="18">
      <c r="K420" s="255"/>
    </row>
    <row r="421" ht="18">
      <c r="K421" s="255"/>
    </row>
    <row r="422" ht="18">
      <c r="K422" s="255"/>
    </row>
    <row r="423" ht="18">
      <c r="K423" s="255"/>
    </row>
    <row r="424" ht="18">
      <c r="K424" s="255"/>
    </row>
    <row r="425" ht="18">
      <c r="K425" s="255"/>
    </row>
    <row r="426" ht="18">
      <c r="K426" s="255"/>
    </row>
    <row r="427" ht="18">
      <c r="K427" s="255"/>
    </row>
    <row r="428" ht="18">
      <c r="K428" s="255"/>
    </row>
    <row r="429" ht="18">
      <c r="K429" s="255"/>
    </row>
    <row r="430" ht="18">
      <c r="K430" s="255"/>
    </row>
    <row r="431" ht="18">
      <c r="K431" s="255"/>
    </row>
    <row r="432" ht="18">
      <c r="K432" s="255"/>
    </row>
    <row r="433" ht="18">
      <c r="K433" s="255"/>
    </row>
    <row r="434" ht="18">
      <c r="K434" s="255"/>
    </row>
    <row r="435" ht="18">
      <c r="K435" s="255"/>
    </row>
    <row r="436" ht="18">
      <c r="K436" s="255"/>
    </row>
    <row r="437" ht="18">
      <c r="K437" s="255"/>
    </row>
    <row r="438" ht="18">
      <c r="K438" s="255"/>
    </row>
    <row r="439" ht="18">
      <c r="K439" s="255"/>
    </row>
    <row r="440" ht="18">
      <c r="K440" s="255"/>
    </row>
    <row r="441" ht="18">
      <c r="K441" s="255"/>
    </row>
    <row r="442" ht="18">
      <c r="K442" s="255"/>
    </row>
    <row r="443" ht="18">
      <c r="K443" s="255"/>
    </row>
    <row r="444" ht="18">
      <c r="K444" s="255"/>
    </row>
    <row r="445" ht="18">
      <c r="K445" s="255"/>
    </row>
    <row r="446" ht="18">
      <c r="K446" s="255"/>
    </row>
    <row r="447" ht="18">
      <c r="K447" s="255"/>
    </row>
    <row r="448" ht="18">
      <c r="K448" s="255"/>
    </row>
    <row r="449" ht="18">
      <c r="K449" s="255"/>
    </row>
    <row r="450" ht="18">
      <c r="K450" s="255"/>
    </row>
    <row r="451" ht="18">
      <c r="K451" s="255"/>
    </row>
    <row r="452" ht="18">
      <c r="K452" s="255"/>
    </row>
    <row r="453" ht="18">
      <c r="K453" s="255"/>
    </row>
    <row r="454" ht="18">
      <c r="K454" s="255"/>
    </row>
    <row r="455" ht="18">
      <c r="K455" s="255"/>
    </row>
    <row r="456" ht="18">
      <c r="K456" s="255"/>
    </row>
    <row r="457" ht="18">
      <c r="K457" s="255"/>
    </row>
    <row r="458" ht="18">
      <c r="K458" s="255"/>
    </row>
    <row r="459" ht="18">
      <c r="K459" s="255"/>
    </row>
    <row r="460" ht="18">
      <c r="K460" s="255"/>
    </row>
    <row r="461" ht="18">
      <c r="K461" s="255"/>
    </row>
    <row r="462" ht="18">
      <c r="K462" s="255"/>
    </row>
    <row r="463" ht="18">
      <c r="K463" s="255"/>
    </row>
    <row r="464" ht="18">
      <c r="K464" s="255"/>
    </row>
    <row r="465" ht="18">
      <c r="K465" s="255"/>
    </row>
    <row r="466" ht="18">
      <c r="K466" s="255"/>
    </row>
    <row r="467" ht="18">
      <c r="K467" s="255"/>
    </row>
    <row r="468" ht="18">
      <c r="K468" s="255"/>
    </row>
    <row r="469" ht="18">
      <c r="K469" s="255"/>
    </row>
    <row r="470" ht="18">
      <c r="K470" s="255"/>
    </row>
    <row r="471" ht="18">
      <c r="K471" s="255"/>
    </row>
    <row r="472" ht="18">
      <c r="K472" s="255"/>
    </row>
    <row r="473" ht="18">
      <c r="K473" s="255"/>
    </row>
    <row r="474" ht="18">
      <c r="K474" s="255"/>
    </row>
    <row r="475" ht="18">
      <c r="K475" s="255"/>
    </row>
    <row r="476" ht="18">
      <c r="K476" s="255"/>
    </row>
    <row r="477" ht="18">
      <c r="K477" s="255"/>
    </row>
    <row r="478" ht="18">
      <c r="K478" s="255"/>
    </row>
    <row r="479" ht="18">
      <c r="K479" s="255"/>
    </row>
    <row r="480" ht="18">
      <c r="K480" s="255"/>
    </row>
    <row r="481" ht="18">
      <c r="K481" s="255"/>
    </row>
    <row r="482" ht="18">
      <c r="K482" s="255"/>
    </row>
    <row r="483" ht="18">
      <c r="K483" s="255"/>
    </row>
    <row r="484" ht="18">
      <c r="K484" s="255"/>
    </row>
    <row r="485" ht="18">
      <c r="K485" s="255"/>
    </row>
    <row r="486" ht="18">
      <c r="K486" s="255"/>
    </row>
    <row r="487" ht="18">
      <c r="K487" s="255"/>
    </row>
    <row r="488" ht="18">
      <c r="K488" s="255"/>
    </row>
    <row r="489" ht="18">
      <c r="K489" s="255"/>
    </row>
    <row r="490" ht="18">
      <c r="K490" s="255"/>
    </row>
    <row r="491" ht="18">
      <c r="K491" s="255"/>
    </row>
    <row r="492" ht="18">
      <c r="K492" s="255"/>
    </row>
    <row r="493" ht="18">
      <c r="K493" s="255"/>
    </row>
    <row r="494" ht="18">
      <c r="K494" s="255"/>
    </row>
    <row r="495" ht="18">
      <c r="K495" s="255"/>
    </row>
    <row r="496" ht="18">
      <c r="K496" s="255"/>
    </row>
    <row r="497" ht="18">
      <c r="K497" s="255"/>
    </row>
    <row r="498" ht="18">
      <c r="K498" s="255"/>
    </row>
    <row r="499" ht="18">
      <c r="K499" s="255"/>
    </row>
    <row r="500" ht="18">
      <c r="K500" s="255"/>
    </row>
    <row r="501" ht="18">
      <c r="K501" s="255"/>
    </row>
    <row r="502" ht="18">
      <c r="K502" s="255"/>
    </row>
    <row r="503" ht="18">
      <c r="K503" s="255"/>
    </row>
    <row r="504" ht="18">
      <c r="K504" s="255"/>
    </row>
    <row r="505" ht="18">
      <c r="K505" s="255"/>
    </row>
    <row r="506" ht="18">
      <c r="K506" s="255"/>
    </row>
    <row r="507" ht="18">
      <c r="K507" s="255"/>
    </row>
    <row r="508" ht="18">
      <c r="K508" s="255"/>
    </row>
    <row r="509" ht="18">
      <c r="K509" s="255"/>
    </row>
    <row r="510" ht="18">
      <c r="K510" s="255"/>
    </row>
    <row r="511" ht="18">
      <c r="K511" s="255"/>
    </row>
    <row r="512" ht="18">
      <c r="K512" s="255"/>
    </row>
    <row r="513" ht="18">
      <c r="K513" s="255"/>
    </row>
    <row r="514" ht="18">
      <c r="K514" s="255"/>
    </row>
    <row r="515" ht="18">
      <c r="K515" s="255"/>
    </row>
    <row r="516" ht="18">
      <c r="K516" s="255"/>
    </row>
    <row r="517" ht="18">
      <c r="K517" s="255"/>
    </row>
    <row r="518" ht="18">
      <c r="K518" s="255"/>
    </row>
    <row r="519" ht="18">
      <c r="K519" s="255"/>
    </row>
    <row r="520" ht="18">
      <c r="K520" s="255"/>
    </row>
    <row r="521" ht="18">
      <c r="K521" s="255"/>
    </row>
    <row r="522" ht="18">
      <c r="K522" s="255"/>
    </row>
    <row r="523" ht="18">
      <c r="K523" s="255"/>
    </row>
    <row r="524" ht="18">
      <c r="K524" s="255"/>
    </row>
    <row r="525" ht="18">
      <c r="K525" s="255"/>
    </row>
    <row r="526" ht="18">
      <c r="K526" s="255"/>
    </row>
    <row r="527" ht="18">
      <c r="K527" s="255"/>
    </row>
    <row r="528" ht="18">
      <c r="K528" s="255"/>
    </row>
    <row r="529" ht="18">
      <c r="K529" s="255"/>
    </row>
    <row r="530" ht="18">
      <c r="K530" s="255"/>
    </row>
    <row r="531" ht="18">
      <c r="K531" s="255"/>
    </row>
    <row r="532" ht="18">
      <c r="K532" s="255"/>
    </row>
    <row r="533" ht="18">
      <c r="K533" s="255"/>
    </row>
    <row r="534" ht="18">
      <c r="K534" s="255"/>
    </row>
    <row r="535" ht="18">
      <c r="K535" s="255"/>
    </row>
    <row r="536" ht="18">
      <c r="K536" s="255"/>
    </row>
    <row r="537" ht="18">
      <c r="K537" s="255"/>
    </row>
    <row r="538" ht="18">
      <c r="K538" s="255"/>
    </row>
    <row r="539" ht="18">
      <c r="K539" s="255"/>
    </row>
    <row r="540" ht="18">
      <c r="K540" s="255"/>
    </row>
    <row r="541" ht="18">
      <c r="K541" s="255"/>
    </row>
    <row r="542" ht="18">
      <c r="K542" s="255"/>
    </row>
    <row r="543" ht="18">
      <c r="K543" s="255"/>
    </row>
    <row r="544" ht="18">
      <c r="K544" s="255"/>
    </row>
    <row r="545" ht="18">
      <c r="K545" s="255"/>
    </row>
    <row r="546" ht="18">
      <c r="K546" s="255"/>
    </row>
    <row r="547" ht="18">
      <c r="K547" s="255"/>
    </row>
    <row r="548" ht="18">
      <c r="K548" s="255"/>
    </row>
    <row r="549" ht="18">
      <c r="K549" s="255"/>
    </row>
    <row r="550" ht="18">
      <c r="K550" s="255"/>
    </row>
    <row r="551" ht="18">
      <c r="K551" s="255"/>
    </row>
    <row r="552" ht="18">
      <c r="K552" s="255"/>
    </row>
    <row r="553" ht="18">
      <c r="K553" s="255"/>
    </row>
    <row r="554" ht="18">
      <c r="K554" s="255"/>
    </row>
    <row r="555" ht="18">
      <c r="K555" s="255"/>
    </row>
    <row r="556" ht="18">
      <c r="K556" s="255"/>
    </row>
    <row r="557" ht="18">
      <c r="K557" s="255"/>
    </row>
    <row r="558" ht="18">
      <c r="K558" s="255"/>
    </row>
    <row r="559" ht="18">
      <c r="K559" s="255"/>
    </row>
    <row r="560" ht="18">
      <c r="K560" s="255"/>
    </row>
    <row r="561" ht="18">
      <c r="K561" s="255"/>
    </row>
    <row r="562" ht="18">
      <c r="K562" s="255"/>
    </row>
    <row r="563" ht="18">
      <c r="K563" s="255"/>
    </row>
    <row r="564" ht="18">
      <c r="K564" s="255"/>
    </row>
    <row r="565" ht="18">
      <c r="K565" s="255"/>
    </row>
    <row r="566" ht="18">
      <c r="K566" s="255"/>
    </row>
    <row r="567" ht="18">
      <c r="K567" s="255"/>
    </row>
    <row r="568" ht="18">
      <c r="K568" s="255"/>
    </row>
    <row r="569" ht="18">
      <c r="K569" s="255"/>
    </row>
    <row r="570" ht="18">
      <c r="K570" s="255"/>
    </row>
    <row r="571" ht="18">
      <c r="K571" s="255"/>
    </row>
    <row r="572" ht="18">
      <c r="K572" s="255"/>
    </row>
    <row r="573" ht="18">
      <c r="K573" s="255"/>
    </row>
    <row r="574" ht="18">
      <c r="K574" s="255"/>
    </row>
    <row r="575" ht="18">
      <c r="K575" s="255"/>
    </row>
    <row r="576" ht="18">
      <c r="K576" s="255"/>
    </row>
    <row r="577" ht="18">
      <c r="K577" s="255"/>
    </row>
    <row r="578" ht="18">
      <c r="K578" s="255"/>
    </row>
    <row r="579" ht="18">
      <c r="K579" s="255"/>
    </row>
    <row r="580" ht="18">
      <c r="K580" s="255"/>
    </row>
    <row r="581" ht="18">
      <c r="K581" s="255"/>
    </row>
    <row r="582" ht="18">
      <c r="K582" s="255"/>
    </row>
    <row r="583" ht="18">
      <c r="K583" s="255"/>
    </row>
    <row r="584" ht="18">
      <c r="K584" s="255"/>
    </row>
    <row r="585" ht="18">
      <c r="K585" s="255"/>
    </row>
    <row r="586" ht="18">
      <c r="K586" s="255"/>
    </row>
    <row r="587" ht="18">
      <c r="K587" s="255"/>
    </row>
    <row r="588" ht="18">
      <c r="K588" s="255"/>
    </row>
    <row r="589" ht="18">
      <c r="K589" s="255"/>
    </row>
    <row r="590" ht="18">
      <c r="K590" s="255"/>
    </row>
    <row r="591" ht="18">
      <c r="K591" s="255"/>
    </row>
    <row r="592" ht="18">
      <c r="K592" s="255"/>
    </row>
    <row r="593" ht="18">
      <c r="K593" s="255"/>
    </row>
    <row r="594" ht="18">
      <c r="K594" s="255"/>
    </row>
    <row r="595" ht="18">
      <c r="K595" s="255"/>
    </row>
    <row r="596" ht="18">
      <c r="K596" s="255"/>
    </row>
    <row r="597" ht="18">
      <c r="K597" s="255"/>
    </row>
    <row r="598" ht="18">
      <c r="K598" s="255"/>
    </row>
    <row r="599" ht="18">
      <c r="K599" s="255"/>
    </row>
    <row r="600" ht="18">
      <c r="K600" s="255"/>
    </row>
    <row r="601" ht="18">
      <c r="K601" s="255"/>
    </row>
    <row r="602" ht="18">
      <c r="K602" s="255"/>
    </row>
    <row r="603" ht="18">
      <c r="K603" s="255"/>
    </row>
    <row r="604" ht="18">
      <c r="K604" s="255"/>
    </row>
    <row r="605" ht="18">
      <c r="K605" s="255"/>
    </row>
    <row r="606" ht="18">
      <c r="K606" s="255"/>
    </row>
    <row r="607" ht="18">
      <c r="K607" s="255"/>
    </row>
    <row r="608" ht="18">
      <c r="K608" s="255"/>
    </row>
    <row r="609" ht="18">
      <c r="K609" s="255"/>
    </row>
    <row r="610" ht="18">
      <c r="K610" s="255"/>
    </row>
    <row r="611" ht="18">
      <c r="K611" s="255"/>
    </row>
    <row r="612" ht="18">
      <c r="K612" s="255"/>
    </row>
    <row r="613" ht="18">
      <c r="K613" s="255"/>
    </row>
    <row r="614" ht="18">
      <c r="K614" s="255"/>
    </row>
    <row r="615" ht="18">
      <c r="K615" s="255"/>
    </row>
    <row r="616" ht="18">
      <c r="K616" s="255"/>
    </row>
    <row r="617" ht="18">
      <c r="K617" s="255"/>
    </row>
    <row r="618" ht="18">
      <c r="K618" s="255"/>
    </row>
    <row r="619" ht="18">
      <c r="K619" s="255"/>
    </row>
    <row r="620" ht="18">
      <c r="K620" s="255"/>
    </row>
    <row r="621" ht="18">
      <c r="K621" s="255"/>
    </row>
    <row r="622" ht="18">
      <c r="K622" s="255"/>
    </row>
    <row r="623" ht="18">
      <c r="K623" s="255"/>
    </row>
    <row r="624" ht="18">
      <c r="K624" s="255"/>
    </row>
    <row r="625" ht="18">
      <c r="K625" s="255"/>
    </row>
    <row r="626" ht="18">
      <c r="K626" s="255"/>
    </row>
    <row r="627" ht="18">
      <c r="K627" s="255"/>
    </row>
    <row r="628" ht="18">
      <c r="K628" s="255"/>
    </row>
    <row r="629" ht="18">
      <c r="K629" s="255"/>
    </row>
    <row r="630" ht="18">
      <c r="K630" s="255"/>
    </row>
    <row r="631" ht="18">
      <c r="K631" s="255"/>
    </row>
    <row r="632" ht="18">
      <c r="K632" s="255"/>
    </row>
    <row r="633" ht="18">
      <c r="K633" s="255"/>
    </row>
    <row r="634" ht="18">
      <c r="K634" s="255"/>
    </row>
    <row r="635" ht="18">
      <c r="K635" s="255"/>
    </row>
    <row r="636" ht="18">
      <c r="K636" s="255"/>
    </row>
    <row r="637" ht="18">
      <c r="K637" s="255"/>
    </row>
    <row r="638" ht="18">
      <c r="K638" s="255"/>
    </row>
    <row r="639" ht="18">
      <c r="K639" s="255"/>
    </row>
    <row r="640" ht="18">
      <c r="K640" s="255"/>
    </row>
    <row r="641" ht="18">
      <c r="K641" s="255"/>
    </row>
    <row r="642" ht="18">
      <c r="K642" s="255"/>
    </row>
    <row r="643" ht="18">
      <c r="K643" s="255"/>
    </row>
    <row r="644" ht="18">
      <c r="K644" s="255"/>
    </row>
    <row r="645" ht="18">
      <c r="K645" s="255"/>
    </row>
    <row r="646" ht="18">
      <c r="K646" s="255"/>
    </row>
    <row r="647" ht="18">
      <c r="K647" s="255"/>
    </row>
    <row r="648" ht="18">
      <c r="K648" s="255"/>
    </row>
    <row r="649" ht="18">
      <c r="K649" s="255"/>
    </row>
    <row r="650" ht="18">
      <c r="K650" s="255"/>
    </row>
    <row r="651" ht="18">
      <c r="K651" s="255"/>
    </row>
    <row r="652" ht="18">
      <c r="K652" s="255"/>
    </row>
    <row r="653" ht="18">
      <c r="K653" s="255"/>
    </row>
    <row r="654" ht="18">
      <c r="K654" s="255"/>
    </row>
    <row r="655" ht="18">
      <c r="K655" s="255"/>
    </row>
    <row r="656" ht="18">
      <c r="K656" s="255"/>
    </row>
    <row r="657" ht="18">
      <c r="K657" s="255"/>
    </row>
    <row r="658" ht="18">
      <c r="K658" s="255"/>
    </row>
    <row r="659" ht="18">
      <c r="K659" s="255"/>
    </row>
    <row r="660" ht="18">
      <c r="K660" s="255"/>
    </row>
    <row r="661" ht="18">
      <c r="K661" s="255"/>
    </row>
    <row r="662" ht="18">
      <c r="K662" s="255"/>
    </row>
    <row r="663" ht="18">
      <c r="K663" s="255"/>
    </row>
    <row r="664" ht="18">
      <c r="K664" s="255"/>
    </row>
    <row r="665" ht="18">
      <c r="K665" s="255"/>
    </row>
    <row r="666" ht="18">
      <c r="K666" s="255"/>
    </row>
    <row r="667" ht="18">
      <c r="K667" s="255"/>
    </row>
    <row r="668" ht="18">
      <c r="K668" s="255"/>
    </row>
    <row r="669" ht="18">
      <c r="K669" s="255"/>
    </row>
    <row r="670" ht="18">
      <c r="K670" s="255"/>
    </row>
    <row r="671" ht="18">
      <c r="K671" s="255"/>
    </row>
    <row r="672" ht="18">
      <c r="K672" s="255"/>
    </row>
    <row r="673" ht="18">
      <c r="K673" s="255"/>
    </row>
    <row r="674" ht="18">
      <c r="K674" s="255"/>
    </row>
    <row r="675" ht="18">
      <c r="K675" s="255"/>
    </row>
    <row r="676" ht="18">
      <c r="K676" s="255"/>
    </row>
    <row r="677" ht="18">
      <c r="K677" s="255"/>
    </row>
    <row r="678" ht="18">
      <c r="K678" s="255"/>
    </row>
    <row r="679" ht="18">
      <c r="K679" s="255"/>
    </row>
    <row r="680" ht="18">
      <c r="K680" s="255"/>
    </row>
    <row r="681" ht="18">
      <c r="K681" s="255"/>
    </row>
    <row r="682" ht="18">
      <c r="K682" s="255"/>
    </row>
    <row r="683" ht="18">
      <c r="K683" s="255"/>
    </row>
    <row r="684" ht="18">
      <c r="K684" s="255"/>
    </row>
    <row r="685" ht="18">
      <c r="K685" s="255"/>
    </row>
    <row r="686" ht="18">
      <c r="K686" s="255"/>
    </row>
    <row r="687" ht="18">
      <c r="K687" s="255"/>
    </row>
    <row r="688" ht="18">
      <c r="K688" s="255"/>
    </row>
    <row r="689" ht="18">
      <c r="K689" s="255"/>
    </row>
    <row r="690" ht="18">
      <c r="K690" s="255"/>
    </row>
    <row r="691" ht="18">
      <c r="K691" s="255"/>
    </row>
    <row r="692" ht="18">
      <c r="K692" s="255"/>
    </row>
    <row r="693" ht="18">
      <c r="K693" s="255"/>
    </row>
    <row r="694" ht="18">
      <c r="K694" s="255"/>
    </row>
    <row r="695" ht="18">
      <c r="K695" s="255"/>
    </row>
    <row r="696" ht="18">
      <c r="K696" s="255"/>
    </row>
    <row r="697" ht="18">
      <c r="K697" s="255"/>
    </row>
    <row r="698" ht="18">
      <c r="K698" s="255"/>
    </row>
    <row r="699" ht="18">
      <c r="K699" s="255"/>
    </row>
    <row r="700" ht="18">
      <c r="K700" s="255"/>
    </row>
    <row r="701" ht="18">
      <c r="K701" s="255"/>
    </row>
    <row r="702" ht="18">
      <c r="K702" s="255"/>
    </row>
    <row r="703" ht="18">
      <c r="K703" s="255"/>
    </row>
    <row r="704" ht="18">
      <c r="K704" s="255"/>
    </row>
    <row r="705" ht="18">
      <c r="K705" s="255"/>
    </row>
    <row r="706" ht="18">
      <c r="K706" s="255"/>
    </row>
    <row r="707" ht="18">
      <c r="K707" s="255"/>
    </row>
    <row r="708" ht="18">
      <c r="K708" s="255"/>
    </row>
    <row r="709" ht="18">
      <c r="K709" s="255"/>
    </row>
    <row r="710" ht="18">
      <c r="K710" s="255"/>
    </row>
    <row r="711" ht="18">
      <c r="K711" s="255"/>
    </row>
    <row r="712" ht="18">
      <c r="K712" s="255"/>
    </row>
    <row r="713" ht="18">
      <c r="K713" s="255"/>
    </row>
    <row r="714" ht="18">
      <c r="K714" s="255"/>
    </row>
    <row r="715" ht="18">
      <c r="K715" s="255"/>
    </row>
    <row r="716" ht="18">
      <c r="K716" s="255"/>
    </row>
    <row r="717" ht="18">
      <c r="K717" s="255"/>
    </row>
    <row r="718" ht="18">
      <c r="K718" s="255"/>
    </row>
    <row r="719" ht="18">
      <c r="K719" s="255"/>
    </row>
    <row r="720" ht="18">
      <c r="K720" s="255"/>
    </row>
    <row r="721" ht="18">
      <c r="K721" s="255"/>
    </row>
    <row r="722" ht="18">
      <c r="K722" s="255"/>
    </row>
    <row r="723" ht="18">
      <c r="K723" s="255"/>
    </row>
    <row r="724" ht="18">
      <c r="K724" s="255"/>
    </row>
    <row r="725" ht="18">
      <c r="K725" s="255"/>
    </row>
    <row r="726" ht="18">
      <c r="K726" s="255"/>
    </row>
    <row r="727" ht="18">
      <c r="K727" s="255"/>
    </row>
    <row r="728" ht="18">
      <c r="K728" s="255"/>
    </row>
    <row r="729" ht="18">
      <c r="K729" s="255"/>
    </row>
    <row r="730" ht="18">
      <c r="K730" s="255"/>
    </row>
    <row r="731" ht="18">
      <c r="K731" s="255"/>
    </row>
    <row r="732" ht="18">
      <c r="K732" s="255"/>
    </row>
    <row r="733" ht="18">
      <c r="K733" s="255"/>
    </row>
    <row r="734" ht="18">
      <c r="K734" s="255"/>
    </row>
    <row r="735" ht="18">
      <c r="K735" s="255"/>
    </row>
    <row r="736" ht="18">
      <c r="K736" s="255"/>
    </row>
    <row r="737" ht="18">
      <c r="K737" s="255"/>
    </row>
    <row r="738" ht="18">
      <c r="K738" s="255"/>
    </row>
    <row r="739" ht="18">
      <c r="K739" s="255"/>
    </row>
    <row r="740" ht="18">
      <c r="K740" s="255"/>
    </row>
    <row r="741" ht="18">
      <c r="K741" s="255"/>
    </row>
    <row r="742" ht="18">
      <c r="K742" s="255"/>
    </row>
    <row r="743" ht="18">
      <c r="K743" s="255"/>
    </row>
    <row r="744" ht="18">
      <c r="K744" s="255"/>
    </row>
    <row r="745" ht="18">
      <c r="K745" s="255"/>
    </row>
    <row r="746" ht="18">
      <c r="K746" s="255"/>
    </row>
    <row r="747" ht="18">
      <c r="K747" s="255"/>
    </row>
    <row r="748" ht="18">
      <c r="K748" s="255"/>
    </row>
    <row r="749" ht="18">
      <c r="K749" s="255"/>
    </row>
    <row r="750" ht="18">
      <c r="K750" s="255"/>
    </row>
    <row r="751" ht="18">
      <c r="K751" s="255"/>
    </row>
    <row r="752" ht="18">
      <c r="K752" s="255"/>
    </row>
    <row r="753" ht="18">
      <c r="K753" s="255"/>
    </row>
    <row r="754" ht="18">
      <c r="K754" s="255"/>
    </row>
    <row r="755" ht="18">
      <c r="K755" s="255"/>
    </row>
    <row r="756" ht="18">
      <c r="K756" s="255"/>
    </row>
    <row r="757" ht="18">
      <c r="K757" s="255"/>
    </row>
    <row r="758" ht="18">
      <c r="K758" s="255"/>
    </row>
    <row r="759" ht="18">
      <c r="K759" s="255"/>
    </row>
    <row r="760" ht="18">
      <c r="K760" s="255"/>
    </row>
    <row r="761" ht="18">
      <c r="K761" s="255"/>
    </row>
    <row r="762" ht="18">
      <c r="K762" s="255"/>
    </row>
    <row r="763" ht="18">
      <c r="K763" s="255"/>
    </row>
    <row r="764" ht="18">
      <c r="K764" s="255"/>
    </row>
    <row r="765" ht="18">
      <c r="K765" s="255"/>
    </row>
    <row r="766" ht="18">
      <c r="K766" s="255"/>
    </row>
    <row r="767" ht="18">
      <c r="K767" s="255"/>
    </row>
    <row r="768" ht="18">
      <c r="K768" s="255"/>
    </row>
    <row r="769" ht="18">
      <c r="K769" s="255"/>
    </row>
    <row r="770" ht="18">
      <c r="K770" s="255"/>
    </row>
    <row r="771" ht="18">
      <c r="K771" s="255"/>
    </row>
    <row r="772" ht="18">
      <c r="K772" s="255"/>
    </row>
    <row r="773" ht="18">
      <c r="K773" s="255"/>
    </row>
    <row r="774" ht="18">
      <c r="K774" s="255"/>
    </row>
    <row r="775" ht="18">
      <c r="K775" s="255"/>
    </row>
    <row r="776" ht="18">
      <c r="K776" s="255"/>
    </row>
    <row r="777" ht="18">
      <c r="K777" s="255"/>
    </row>
    <row r="778" ht="18">
      <c r="K778" s="255"/>
    </row>
    <row r="779" ht="18">
      <c r="K779" s="255"/>
    </row>
    <row r="780" ht="18">
      <c r="K780" s="255"/>
    </row>
    <row r="781" ht="18">
      <c r="K781" s="255"/>
    </row>
    <row r="782" ht="18">
      <c r="K782" s="255"/>
    </row>
    <row r="783" ht="18">
      <c r="K783" s="255"/>
    </row>
    <row r="784" ht="18">
      <c r="K784" s="255"/>
    </row>
    <row r="785" ht="18">
      <c r="K785" s="255"/>
    </row>
    <row r="786" ht="18">
      <c r="K786" s="255"/>
    </row>
    <row r="787" ht="18">
      <c r="K787" s="255"/>
    </row>
    <row r="788" ht="18">
      <c r="K788" s="255"/>
    </row>
    <row r="789" ht="18">
      <c r="K789" s="255"/>
    </row>
    <row r="790" ht="18">
      <c r="K790" s="255"/>
    </row>
    <row r="791" ht="18">
      <c r="K791" s="255"/>
    </row>
    <row r="792" ht="18">
      <c r="K792" s="255"/>
    </row>
    <row r="793" ht="18">
      <c r="K793" s="255"/>
    </row>
    <row r="794" ht="18">
      <c r="K794" s="255"/>
    </row>
    <row r="795" ht="18">
      <c r="K795" s="255"/>
    </row>
    <row r="796" ht="18">
      <c r="K796" s="255"/>
    </row>
    <row r="797" ht="18">
      <c r="K797" s="255"/>
    </row>
    <row r="798" ht="18">
      <c r="K798" s="255"/>
    </row>
    <row r="799" ht="18">
      <c r="K799" s="255"/>
    </row>
    <row r="800" ht="18">
      <c r="K800" s="255"/>
    </row>
    <row r="801" ht="18">
      <c r="K801" s="255"/>
    </row>
    <row r="802" ht="18">
      <c r="K802" s="255"/>
    </row>
    <row r="803" ht="18">
      <c r="K803" s="255"/>
    </row>
    <row r="804" ht="18">
      <c r="K804" s="255"/>
    </row>
    <row r="805" ht="18">
      <c r="K805" s="255"/>
    </row>
    <row r="806" ht="18">
      <c r="K806" s="255"/>
    </row>
    <row r="807" ht="18">
      <c r="K807" s="255"/>
    </row>
    <row r="808" ht="18">
      <c r="K808" s="255"/>
    </row>
    <row r="809" ht="18">
      <c r="K809" s="255"/>
    </row>
    <row r="810" ht="18">
      <c r="K810" s="255"/>
    </row>
    <row r="811" ht="18">
      <c r="K811" s="255"/>
    </row>
    <row r="812" ht="18">
      <c r="K812" s="255"/>
    </row>
    <row r="813" ht="18">
      <c r="K813" s="255"/>
    </row>
    <row r="814" ht="18">
      <c r="K814" s="255"/>
    </row>
    <row r="815" ht="18">
      <c r="K815" s="255"/>
    </row>
    <row r="816" ht="18">
      <c r="K816" s="255"/>
    </row>
    <row r="817" ht="18">
      <c r="K817" s="255"/>
    </row>
    <row r="818" ht="18">
      <c r="K818" s="255"/>
    </row>
    <row r="819" ht="18">
      <c r="K819" s="255"/>
    </row>
    <row r="820" ht="18">
      <c r="K820" s="255"/>
    </row>
    <row r="821" ht="18">
      <c r="K821" s="255"/>
    </row>
    <row r="822" ht="18">
      <c r="K822" s="255"/>
    </row>
    <row r="823" ht="18">
      <c r="K823" s="255"/>
    </row>
    <row r="824" ht="18">
      <c r="K824" s="255"/>
    </row>
    <row r="825" ht="18">
      <c r="K825" s="255"/>
    </row>
    <row r="826" ht="18">
      <c r="K826" s="255"/>
    </row>
    <row r="827" ht="18">
      <c r="K827" s="255"/>
    </row>
    <row r="828" ht="18">
      <c r="K828" s="255"/>
    </row>
    <row r="829" ht="18">
      <c r="K829" s="255"/>
    </row>
    <row r="830" ht="18">
      <c r="K830" s="255"/>
    </row>
    <row r="831" ht="18">
      <c r="K831" s="255"/>
    </row>
    <row r="832" ht="18">
      <c r="K832" s="255"/>
    </row>
    <row r="833" ht="18">
      <c r="K833" s="255"/>
    </row>
    <row r="834" ht="18">
      <c r="K834" s="255"/>
    </row>
    <row r="835" ht="18">
      <c r="K835" s="255"/>
    </row>
    <row r="836" ht="18">
      <c r="K836" s="255"/>
    </row>
    <row r="837" ht="18">
      <c r="K837" s="255"/>
    </row>
    <row r="838" ht="18">
      <c r="K838" s="255"/>
    </row>
    <row r="839" ht="18">
      <c r="K839" s="255"/>
    </row>
    <row r="840" ht="18">
      <c r="K840" s="255"/>
    </row>
    <row r="841" ht="18">
      <c r="K841" s="255"/>
    </row>
    <row r="842" ht="18">
      <c r="K842" s="255"/>
    </row>
    <row r="843" ht="18">
      <c r="K843" s="255"/>
    </row>
    <row r="844" ht="18">
      <c r="K844" s="255"/>
    </row>
    <row r="845" ht="18">
      <c r="K845" s="255"/>
    </row>
    <row r="846" ht="18">
      <c r="K846" s="255"/>
    </row>
    <row r="847" ht="18">
      <c r="K847" s="255"/>
    </row>
    <row r="848" ht="18">
      <c r="K848" s="255"/>
    </row>
    <row r="849" ht="18">
      <c r="K849" s="255"/>
    </row>
    <row r="850" ht="18">
      <c r="K850" s="255"/>
    </row>
    <row r="851" ht="18">
      <c r="K851" s="255"/>
    </row>
    <row r="852" ht="18">
      <c r="K852" s="255"/>
    </row>
    <row r="853" ht="18">
      <c r="K853" s="255"/>
    </row>
    <row r="854" ht="18">
      <c r="K854" s="255"/>
    </row>
    <row r="855" ht="18">
      <c r="K855" s="255"/>
    </row>
    <row r="856" ht="18">
      <c r="K856" s="255"/>
    </row>
    <row r="857" ht="18">
      <c r="K857" s="255"/>
    </row>
    <row r="858" ht="18">
      <c r="K858" s="255"/>
    </row>
    <row r="859" ht="18">
      <c r="K859" s="255"/>
    </row>
    <row r="860" ht="18">
      <c r="K860" s="255"/>
    </row>
  </sheetData>
  <mergeCells count="39">
    <mergeCell ref="B3:B4"/>
    <mergeCell ref="A3:A4"/>
    <mergeCell ref="F3:G3"/>
    <mergeCell ref="E3:E4"/>
    <mergeCell ref="D3:D4"/>
    <mergeCell ref="C3:C4"/>
    <mergeCell ref="A7:A8"/>
    <mergeCell ref="A20:A26"/>
    <mergeCell ref="B21:B26"/>
    <mergeCell ref="A54:A82"/>
    <mergeCell ref="B66:B74"/>
    <mergeCell ref="B76:B79"/>
    <mergeCell ref="B81:B82"/>
    <mergeCell ref="B58:B64"/>
    <mergeCell ref="A30:A33"/>
    <mergeCell ref="A35:A41"/>
    <mergeCell ref="A84:A92"/>
    <mergeCell ref="A94:A118"/>
    <mergeCell ref="B95:B104"/>
    <mergeCell ref="A170:A172"/>
    <mergeCell ref="B177:B181"/>
    <mergeCell ref="B148:B151"/>
    <mergeCell ref="B153:B154"/>
    <mergeCell ref="A176:A181"/>
    <mergeCell ref="A136:A154"/>
    <mergeCell ref="A189:A191"/>
    <mergeCell ref="A188:C188"/>
    <mergeCell ref="N3:N4"/>
    <mergeCell ref="H3:H4"/>
    <mergeCell ref="I3:J3"/>
    <mergeCell ref="K3:K4"/>
    <mergeCell ref="L3:M3"/>
    <mergeCell ref="B31:B33"/>
    <mergeCell ref="A49:A50"/>
    <mergeCell ref="A184:D184"/>
    <mergeCell ref="D1:E1"/>
    <mergeCell ref="F1:I1"/>
    <mergeCell ref="F2:I2"/>
    <mergeCell ref="A2:E2"/>
  </mergeCells>
  <printOptions horizontalCentered="1"/>
  <pageMargins left="0" right="0" top="0.7874015748031497" bottom="0.1968503937007874" header="0" footer="0"/>
  <pageSetup firstPageNumber="12" useFirstPageNumber="1" fitToHeight="3" horizontalDpi="300" verticalDpi="300" orientation="landscape" paperSize="9" scale="45" r:id="rId1"/>
  <headerFooter alignWithMargins="0">
    <oddFooter>&amp;R&amp;P</oddFooter>
  </headerFooter>
  <rowBreaks count="8" manualBreakCount="8">
    <brk id="24" max="13" man="1"/>
    <brk id="48" max="13" man="1"/>
    <brk id="74" max="13" man="1"/>
    <brk id="100" max="13" man="1"/>
    <brk id="116" max="13" man="1"/>
    <brk id="138" max="13" man="1"/>
    <brk id="157" max="13" man="1"/>
    <brk id="17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O34"/>
  <sheetViews>
    <sheetView tabSelected="1" view="pageBreakPreview" zoomScale="75" zoomScaleNormal="75" zoomScaleSheetLayoutView="75" workbookViewId="0" topLeftCell="A1">
      <selection activeCell="Q9" sqref="Q9"/>
    </sheetView>
  </sheetViews>
  <sheetFormatPr defaultColWidth="9.00390625" defaultRowHeight="12.75"/>
  <cols>
    <col min="1" max="1" width="9.75390625" style="71" customWidth="1"/>
    <col min="2" max="2" width="12.125" style="52" customWidth="1"/>
    <col min="3" max="3" width="7.875" style="1" bestFit="1" customWidth="1"/>
    <col min="4" max="4" width="59.125" style="2" customWidth="1"/>
    <col min="5" max="5" width="21.625" style="172" customWidth="1"/>
    <col min="6" max="6" width="24.125" style="172" customWidth="1"/>
    <col min="7" max="7" width="15.25390625" style="172" customWidth="1"/>
    <col min="8" max="8" width="19.00390625" style="173" customWidth="1"/>
    <col min="9" max="9" width="19.875" style="173" customWidth="1"/>
    <col min="10" max="10" width="15.00390625" style="173" customWidth="1"/>
    <col min="11" max="11" width="22.00390625" style="173" customWidth="1"/>
    <col min="12" max="12" width="22.75390625" style="173" customWidth="1"/>
    <col min="13" max="13" width="16.875" style="173" customWidth="1"/>
    <col min="14" max="14" width="17.125" style="173" customWidth="1"/>
    <col min="15" max="41" width="9.125" style="85" customWidth="1"/>
    <col min="42" max="16384" width="9.125" style="3" customWidth="1"/>
  </cols>
  <sheetData>
    <row r="1" spans="1:14" ht="130.5" customHeight="1">
      <c r="A1" s="4"/>
      <c r="D1" s="321" t="s">
        <v>238</v>
      </c>
      <c r="E1" s="322"/>
      <c r="F1" s="323"/>
      <c r="G1" s="323"/>
      <c r="H1" s="98"/>
      <c r="I1" s="98"/>
      <c r="J1" s="98"/>
      <c r="K1" s="98"/>
      <c r="L1" s="98"/>
      <c r="M1" s="319" t="s">
        <v>213</v>
      </c>
      <c r="N1" s="320"/>
    </row>
    <row r="2" spans="1:41" s="13" customFormat="1" ht="15" customHeight="1">
      <c r="A2" s="283" t="s">
        <v>0</v>
      </c>
      <c r="B2" s="281" t="s">
        <v>15</v>
      </c>
      <c r="C2" s="288" t="s">
        <v>210</v>
      </c>
      <c r="D2" s="283" t="s">
        <v>91</v>
      </c>
      <c r="E2" s="283" t="s">
        <v>209</v>
      </c>
      <c r="F2" s="285" t="s">
        <v>108</v>
      </c>
      <c r="G2" s="286"/>
      <c r="H2" s="269" t="s">
        <v>228</v>
      </c>
      <c r="I2" s="271" t="s">
        <v>108</v>
      </c>
      <c r="J2" s="272"/>
      <c r="K2" s="269" t="s">
        <v>227</v>
      </c>
      <c r="L2" s="271" t="s">
        <v>108</v>
      </c>
      <c r="M2" s="272"/>
      <c r="N2" s="267" t="s">
        <v>207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13" customFormat="1" ht="60" customHeight="1">
      <c r="A3" s="284"/>
      <c r="B3" s="282"/>
      <c r="C3" s="289"/>
      <c r="D3" s="284"/>
      <c r="E3" s="287"/>
      <c r="F3" s="175" t="s">
        <v>132</v>
      </c>
      <c r="G3" s="175" t="s">
        <v>104</v>
      </c>
      <c r="H3" s="270"/>
      <c r="I3" s="176" t="s">
        <v>132</v>
      </c>
      <c r="J3" s="176" t="s">
        <v>104</v>
      </c>
      <c r="K3" s="270"/>
      <c r="L3" s="176" t="s">
        <v>132</v>
      </c>
      <c r="M3" s="176" t="s">
        <v>104</v>
      </c>
      <c r="N3" s="26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14" s="89" customFormat="1" ht="20.25" customHeight="1">
      <c r="A4" s="218">
        <v>1</v>
      </c>
      <c r="B4" s="183">
        <v>2</v>
      </c>
      <c r="C4" s="184">
        <v>3</v>
      </c>
      <c r="D4" s="183">
        <v>4</v>
      </c>
      <c r="E4" s="183">
        <v>5</v>
      </c>
      <c r="F4" s="183">
        <v>6</v>
      </c>
      <c r="G4" s="185">
        <v>7</v>
      </c>
      <c r="H4" s="259">
        <v>8</v>
      </c>
      <c r="I4" s="185">
        <v>9</v>
      </c>
      <c r="J4" s="185">
        <v>10</v>
      </c>
      <c r="K4" s="259">
        <v>11</v>
      </c>
      <c r="L4" s="185">
        <v>12</v>
      </c>
      <c r="M4" s="185">
        <v>13</v>
      </c>
      <c r="N4" s="185">
        <v>14</v>
      </c>
    </row>
    <row r="5" spans="1:41" s="14" customFormat="1" ht="63" customHeight="1" thickBot="1">
      <c r="A5" s="5" t="s">
        <v>92</v>
      </c>
      <c r="B5" s="5"/>
      <c r="C5" s="83"/>
      <c r="D5" s="130" t="s">
        <v>97</v>
      </c>
      <c r="E5" s="142">
        <f aca="true" t="shared" si="0" ref="E5:E18">SUM(F5:G5)</f>
        <v>124200</v>
      </c>
      <c r="F5" s="165">
        <f>F6</f>
        <v>124200</v>
      </c>
      <c r="G5" s="165">
        <f>G6</f>
        <v>0</v>
      </c>
      <c r="H5" s="229">
        <f aca="true" t="shared" si="1" ref="H5:H18">SUM(I5:J5)</f>
        <v>124200</v>
      </c>
      <c r="I5" s="165">
        <f>I6</f>
        <v>124200</v>
      </c>
      <c r="J5" s="165">
        <f>J6</f>
        <v>0</v>
      </c>
      <c r="K5" s="229">
        <f aca="true" t="shared" si="2" ref="K5:K18">SUM(L5:M5)</f>
        <v>124200</v>
      </c>
      <c r="L5" s="165">
        <f>L6</f>
        <v>124200</v>
      </c>
      <c r="M5" s="165">
        <f>M6</f>
        <v>0</v>
      </c>
      <c r="N5" s="142">
        <f>K5/H5*100</f>
        <v>100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s="8" customFormat="1" ht="33.75" customHeight="1">
      <c r="A6" s="26"/>
      <c r="B6" s="28" t="s">
        <v>93</v>
      </c>
      <c r="C6" s="31"/>
      <c r="D6" s="29" t="s">
        <v>96</v>
      </c>
      <c r="E6" s="102">
        <f t="shared" si="0"/>
        <v>124200</v>
      </c>
      <c r="F6" s="102">
        <f>F7</f>
        <v>124200</v>
      </c>
      <c r="G6" s="102">
        <f>G7</f>
        <v>0</v>
      </c>
      <c r="H6" s="230">
        <f t="shared" si="1"/>
        <v>124200</v>
      </c>
      <c r="I6" s="102">
        <f>I7</f>
        <v>124200</v>
      </c>
      <c r="J6" s="102">
        <f>J7</f>
        <v>0</v>
      </c>
      <c r="K6" s="230">
        <f t="shared" si="2"/>
        <v>124200</v>
      </c>
      <c r="L6" s="102">
        <f>L7</f>
        <v>124200</v>
      </c>
      <c r="M6" s="102">
        <f>M7</f>
        <v>0</v>
      </c>
      <c r="N6" s="109">
        <f>K6/H6*100</f>
        <v>100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8" customFormat="1" ht="79.5" customHeight="1" thickBot="1">
      <c r="A7" s="77"/>
      <c r="B7" s="217"/>
      <c r="C7" s="30" t="s">
        <v>75</v>
      </c>
      <c r="D7" s="25" t="s">
        <v>117</v>
      </c>
      <c r="E7" s="106">
        <f t="shared" si="0"/>
        <v>124200</v>
      </c>
      <c r="F7" s="118">
        <v>124200</v>
      </c>
      <c r="G7" s="123"/>
      <c r="H7" s="232">
        <f t="shared" si="1"/>
        <v>124200</v>
      </c>
      <c r="I7" s="118">
        <v>124200</v>
      </c>
      <c r="J7" s="123"/>
      <c r="K7" s="232">
        <f t="shared" si="2"/>
        <v>124200</v>
      </c>
      <c r="L7" s="118">
        <v>124200</v>
      </c>
      <c r="M7" s="124">
        <v>0</v>
      </c>
      <c r="N7" s="125">
        <f>K7/H7*100</f>
        <v>100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14" customFormat="1" ht="46.5" customHeight="1" thickBot="1">
      <c r="A8" s="5" t="s">
        <v>71</v>
      </c>
      <c r="B8" s="5"/>
      <c r="C8" s="83"/>
      <c r="D8" s="138" t="s">
        <v>11</v>
      </c>
      <c r="E8" s="142">
        <f t="shared" si="0"/>
        <v>9470</v>
      </c>
      <c r="F8" s="112">
        <f>F9</f>
        <v>9470</v>
      </c>
      <c r="G8" s="112">
        <f>G9</f>
        <v>0</v>
      </c>
      <c r="H8" s="229">
        <f t="shared" si="1"/>
        <v>10273.04</v>
      </c>
      <c r="I8" s="112">
        <f>I9</f>
        <v>10273.04</v>
      </c>
      <c r="J8" s="112">
        <f>J9</f>
        <v>0</v>
      </c>
      <c r="K8" s="229">
        <f t="shared" si="2"/>
        <v>10273.04</v>
      </c>
      <c r="L8" s="112">
        <f>L9</f>
        <v>10273.04</v>
      </c>
      <c r="M8" s="112">
        <f>M9</f>
        <v>0</v>
      </c>
      <c r="N8" s="99">
        <f>K8/H8*100</f>
        <v>100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s="13" customFormat="1" ht="36" customHeight="1">
      <c r="A9" s="294"/>
      <c r="B9" s="51" t="s">
        <v>102</v>
      </c>
      <c r="C9" s="180"/>
      <c r="D9" s="43" t="s">
        <v>103</v>
      </c>
      <c r="E9" s="122">
        <f t="shared" si="0"/>
        <v>9470</v>
      </c>
      <c r="F9" s="181">
        <f>SUM(F10:F10)</f>
        <v>9470</v>
      </c>
      <c r="G9" s="181">
        <f>SUM(G10:G10)</f>
        <v>0</v>
      </c>
      <c r="H9" s="236">
        <f t="shared" si="1"/>
        <v>10273.04</v>
      </c>
      <c r="I9" s="181">
        <f>SUM(I10:I10)</f>
        <v>10273.04</v>
      </c>
      <c r="J9" s="181">
        <f>SUM(J10:J10)</f>
        <v>0</v>
      </c>
      <c r="K9" s="236">
        <f t="shared" si="2"/>
        <v>10273.04</v>
      </c>
      <c r="L9" s="181">
        <f>SUM(L10:L10)</f>
        <v>10273.04</v>
      </c>
      <c r="M9" s="181">
        <f>SUM(M10:M10)</f>
        <v>0</v>
      </c>
      <c r="N9" s="128">
        <f aca="true" t="shared" si="3" ref="N9:N14">K9/H9*100</f>
        <v>100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13" customFormat="1" ht="75.75" customHeight="1" thickBot="1">
      <c r="A10" s="295"/>
      <c r="B10" s="182"/>
      <c r="C10" s="30" t="s">
        <v>75</v>
      </c>
      <c r="D10" s="25" t="s">
        <v>117</v>
      </c>
      <c r="E10" s="121">
        <f t="shared" si="0"/>
        <v>9470</v>
      </c>
      <c r="F10" s="121">
        <v>9470</v>
      </c>
      <c r="G10" s="121"/>
      <c r="H10" s="233">
        <f t="shared" si="1"/>
        <v>10273.04</v>
      </c>
      <c r="I10" s="121">
        <v>10273.04</v>
      </c>
      <c r="J10" s="121"/>
      <c r="K10" s="233">
        <f t="shared" si="2"/>
        <v>10273.04</v>
      </c>
      <c r="L10" s="121">
        <v>10273.04</v>
      </c>
      <c r="M10" s="121">
        <v>0</v>
      </c>
      <c r="N10" s="129">
        <f t="shared" si="3"/>
        <v>100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8" customFormat="1" ht="42" customHeight="1" thickBot="1">
      <c r="A11" s="78" t="s">
        <v>165</v>
      </c>
      <c r="B11" s="78"/>
      <c r="C11" s="141"/>
      <c r="D11" s="130" t="s">
        <v>167</v>
      </c>
      <c r="E11" s="142">
        <f t="shared" si="0"/>
        <v>0</v>
      </c>
      <c r="F11" s="143">
        <f>F12</f>
        <v>0</v>
      </c>
      <c r="G11" s="143">
        <f>G12</f>
        <v>0</v>
      </c>
      <c r="H11" s="229">
        <f t="shared" si="1"/>
        <v>177462</v>
      </c>
      <c r="I11" s="143">
        <f>I12</f>
        <v>177462</v>
      </c>
      <c r="J11" s="143">
        <f>J12</f>
        <v>0</v>
      </c>
      <c r="K11" s="229">
        <f t="shared" si="2"/>
        <v>177462</v>
      </c>
      <c r="L11" s="143">
        <f>L12</f>
        <v>177462</v>
      </c>
      <c r="M11" s="143">
        <f>M12</f>
        <v>0</v>
      </c>
      <c r="N11" s="129">
        <f t="shared" si="3"/>
        <v>100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1" s="8" customFormat="1" ht="43.5" customHeight="1">
      <c r="A12" s="290"/>
      <c r="B12" s="55" t="s">
        <v>179</v>
      </c>
      <c r="C12" s="34"/>
      <c r="D12" s="24" t="s">
        <v>2</v>
      </c>
      <c r="E12" s="154">
        <f t="shared" si="0"/>
        <v>0</v>
      </c>
      <c r="F12" s="116">
        <f>SUM(F13:F14)</f>
        <v>0</v>
      </c>
      <c r="G12" s="116">
        <f>SUM(G13:G14)</f>
        <v>0</v>
      </c>
      <c r="H12" s="249">
        <f t="shared" si="1"/>
        <v>177462</v>
      </c>
      <c r="I12" s="116">
        <f>SUM(I13:I14)</f>
        <v>177462</v>
      </c>
      <c r="J12" s="116">
        <f>SUM(J13:J14)</f>
        <v>0</v>
      </c>
      <c r="K12" s="249">
        <f t="shared" si="2"/>
        <v>177462</v>
      </c>
      <c r="L12" s="116">
        <f>SUM(L13:L14)</f>
        <v>177462</v>
      </c>
      <c r="M12" s="116">
        <f>SUM(M13:M14)</f>
        <v>0</v>
      </c>
      <c r="N12" s="109">
        <f t="shared" si="3"/>
        <v>100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</row>
    <row r="13" spans="1:41" s="13" customFormat="1" ht="90" customHeight="1">
      <c r="A13" s="290"/>
      <c r="B13" s="57"/>
      <c r="C13" s="10" t="s">
        <v>180</v>
      </c>
      <c r="D13" s="11" t="s">
        <v>182</v>
      </c>
      <c r="E13" s="151">
        <f t="shared" si="0"/>
        <v>0</v>
      </c>
      <c r="F13" s="104">
        <v>0</v>
      </c>
      <c r="G13" s="104">
        <v>0</v>
      </c>
      <c r="H13" s="219">
        <f t="shared" si="1"/>
        <v>167595.11</v>
      </c>
      <c r="I13" s="104">
        <v>167595.11</v>
      </c>
      <c r="J13" s="104"/>
      <c r="K13" s="219">
        <f t="shared" si="2"/>
        <v>167595.11</v>
      </c>
      <c r="L13" s="104">
        <v>167595.11</v>
      </c>
      <c r="M13" s="104">
        <v>0</v>
      </c>
      <c r="N13" s="109">
        <f t="shared" si="3"/>
        <v>100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13" customFormat="1" ht="81.75" customHeight="1" thickBot="1">
      <c r="A14" s="77"/>
      <c r="B14" s="97"/>
      <c r="C14" s="126" t="s">
        <v>181</v>
      </c>
      <c r="D14" s="155" t="s">
        <v>182</v>
      </c>
      <c r="E14" s="156">
        <f t="shared" si="0"/>
        <v>0</v>
      </c>
      <c r="F14" s="107">
        <v>0</v>
      </c>
      <c r="G14" s="107">
        <v>0</v>
      </c>
      <c r="H14" s="244">
        <f t="shared" si="1"/>
        <v>9866.89</v>
      </c>
      <c r="I14" s="107">
        <v>9866.89</v>
      </c>
      <c r="J14" s="107"/>
      <c r="K14" s="244">
        <f t="shared" si="2"/>
        <v>9866.89</v>
      </c>
      <c r="L14" s="107">
        <v>9866.89</v>
      </c>
      <c r="M14" s="107">
        <v>0</v>
      </c>
      <c r="N14" s="108">
        <f t="shared" si="3"/>
        <v>100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8" customFormat="1" ht="42" customHeight="1" thickBot="1">
      <c r="A15" s="73" t="s">
        <v>80</v>
      </c>
      <c r="B15" s="78"/>
      <c r="C15" s="141"/>
      <c r="D15" s="130" t="s">
        <v>12</v>
      </c>
      <c r="E15" s="142">
        <f t="shared" si="0"/>
        <v>24240</v>
      </c>
      <c r="F15" s="143">
        <f>F16</f>
        <v>24240</v>
      </c>
      <c r="G15" s="143">
        <f>G16</f>
        <v>0</v>
      </c>
      <c r="H15" s="229">
        <f t="shared" si="1"/>
        <v>24240</v>
      </c>
      <c r="I15" s="143">
        <f>I16</f>
        <v>24240</v>
      </c>
      <c r="J15" s="143">
        <f>J16</f>
        <v>0</v>
      </c>
      <c r="K15" s="229">
        <f t="shared" si="2"/>
        <v>24240</v>
      </c>
      <c r="L15" s="143">
        <f>L16</f>
        <v>24240</v>
      </c>
      <c r="M15" s="143">
        <f>M16</f>
        <v>0</v>
      </c>
      <c r="N15" s="144">
        <f>K15/H15*100</f>
        <v>100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</row>
    <row r="16" spans="1:41" s="8" customFormat="1" ht="37.5" customHeight="1">
      <c r="A16" s="26"/>
      <c r="B16" s="27" t="s">
        <v>48</v>
      </c>
      <c r="C16" s="34"/>
      <c r="D16" s="7" t="s">
        <v>13</v>
      </c>
      <c r="E16" s="158">
        <f t="shared" si="0"/>
        <v>24240</v>
      </c>
      <c r="F16" s="116">
        <f>F17</f>
        <v>24240</v>
      </c>
      <c r="G16" s="116">
        <f>G17</f>
        <v>0</v>
      </c>
      <c r="H16" s="247">
        <f t="shared" si="1"/>
        <v>24240</v>
      </c>
      <c r="I16" s="116">
        <f>I17</f>
        <v>24240</v>
      </c>
      <c r="J16" s="116">
        <f>J17</f>
        <v>0</v>
      </c>
      <c r="K16" s="247">
        <f t="shared" si="2"/>
        <v>24240</v>
      </c>
      <c r="L16" s="116">
        <f>L17</f>
        <v>24240</v>
      </c>
      <c r="M16" s="116">
        <f>M17</f>
        <v>0</v>
      </c>
      <c r="N16" s="103">
        <f>K16/H16*100</f>
        <v>100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</row>
    <row r="17" spans="1:41" s="13" customFormat="1" ht="76.5" customHeight="1" thickBot="1">
      <c r="A17" s="78"/>
      <c r="B17" s="60"/>
      <c r="C17" s="30" t="s">
        <v>76</v>
      </c>
      <c r="D17" s="25" t="s">
        <v>182</v>
      </c>
      <c r="E17" s="156">
        <f t="shared" si="0"/>
        <v>24240</v>
      </c>
      <c r="F17" s="121">
        <v>24240</v>
      </c>
      <c r="G17" s="121"/>
      <c r="H17" s="244">
        <f t="shared" si="1"/>
        <v>24240</v>
      </c>
      <c r="I17" s="121">
        <v>24240</v>
      </c>
      <c r="J17" s="121"/>
      <c r="K17" s="244">
        <f t="shared" si="2"/>
        <v>24240</v>
      </c>
      <c r="L17" s="121">
        <v>24240</v>
      </c>
      <c r="M17" s="121">
        <v>0</v>
      </c>
      <c r="N17" s="108">
        <f>K17/H17*100</f>
        <v>100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8" customFormat="1" ht="40.5" customHeight="1" thickBot="1">
      <c r="A18" s="318" t="s">
        <v>98</v>
      </c>
      <c r="B18" s="305"/>
      <c r="C18" s="305"/>
      <c r="D18" s="306"/>
      <c r="E18" s="165">
        <f t="shared" si="0"/>
        <v>157910</v>
      </c>
      <c r="F18" s="165">
        <f>F5+F8+F11+F15</f>
        <v>157910</v>
      </c>
      <c r="G18" s="165">
        <f>G5+G8+G11+G15</f>
        <v>0</v>
      </c>
      <c r="H18" s="250">
        <f t="shared" si="1"/>
        <v>336175.04000000004</v>
      </c>
      <c r="I18" s="165">
        <f>I5+I8+I11+I15</f>
        <v>336175.04000000004</v>
      </c>
      <c r="J18" s="165">
        <f>J5+J8+J11+J15</f>
        <v>0</v>
      </c>
      <c r="K18" s="250">
        <f t="shared" si="2"/>
        <v>336175.04000000004</v>
      </c>
      <c r="L18" s="165">
        <f>L5+L8+L11+L15</f>
        <v>336175.04000000004</v>
      </c>
      <c r="M18" s="165">
        <f>M5+M8+M11+M15</f>
        <v>0</v>
      </c>
      <c r="N18" s="142">
        <f>K18/H18*100</f>
        <v>100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1:41" s="8" customFormat="1" ht="40.5" customHeight="1">
      <c r="A19" s="36"/>
      <c r="B19" s="75"/>
      <c r="C19" s="75"/>
      <c r="D19" s="7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5:7" ht="18">
      <c r="E20" s="173"/>
      <c r="F20" s="173"/>
      <c r="G20" s="173"/>
    </row>
    <row r="21" spans="5:7" ht="18">
      <c r="E21" s="173"/>
      <c r="F21" s="173"/>
      <c r="G21" s="173"/>
    </row>
    <row r="22" spans="5:7" ht="18">
      <c r="E22" s="173"/>
      <c r="F22" s="173"/>
      <c r="G22" s="173"/>
    </row>
    <row r="23" spans="5:7" ht="18">
      <c r="E23" s="173"/>
      <c r="F23" s="173"/>
      <c r="G23" s="173"/>
    </row>
    <row r="24" spans="5:7" ht="18">
      <c r="E24" s="173"/>
      <c r="F24" s="173"/>
      <c r="G24" s="173"/>
    </row>
    <row r="25" spans="5:7" ht="18">
      <c r="E25" s="173"/>
      <c r="F25" s="173"/>
      <c r="G25" s="173"/>
    </row>
    <row r="26" spans="5:7" ht="18">
      <c r="E26" s="173"/>
      <c r="F26" s="173"/>
      <c r="G26" s="173"/>
    </row>
    <row r="27" spans="5:7" ht="18">
      <c r="E27" s="173"/>
      <c r="F27" s="173"/>
      <c r="G27" s="173"/>
    </row>
    <row r="28" spans="5:7" ht="18">
      <c r="E28" s="173"/>
      <c r="F28" s="173"/>
      <c r="G28" s="173"/>
    </row>
    <row r="29" spans="5:7" ht="18">
      <c r="E29" s="173"/>
      <c r="F29" s="173"/>
      <c r="G29" s="173"/>
    </row>
    <row r="30" spans="5:7" ht="18">
      <c r="E30" s="173"/>
      <c r="F30" s="173"/>
      <c r="G30" s="173"/>
    </row>
    <row r="31" spans="5:7" ht="18">
      <c r="E31" s="173"/>
      <c r="F31" s="173"/>
      <c r="G31" s="173"/>
    </row>
    <row r="32" spans="5:7" ht="18">
      <c r="E32" s="173"/>
      <c r="F32" s="173"/>
      <c r="G32" s="173"/>
    </row>
    <row r="33" spans="5:7" ht="18">
      <c r="E33" s="173"/>
      <c r="F33" s="173"/>
      <c r="G33" s="173"/>
    </row>
    <row r="34" spans="5:7" ht="18">
      <c r="E34" s="173"/>
      <c r="F34" s="173"/>
      <c r="G34" s="173"/>
    </row>
  </sheetData>
  <mergeCells count="16">
    <mergeCell ref="M1:N1"/>
    <mergeCell ref="D1:G1"/>
    <mergeCell ref="F2:G2"/>
    <mergeCell ref="E2:E3"/>
    <mergeCell ref="D2:D3"/>
    <mergeCell ref="N2:N3"/>
    <mergeCell ref="H2:H3"/>
    <mergeCell ref="I2:J2"/>
    <mergeCell ref="K2:K3"/>
    <mergeCell ref="L2:M2"/>
    <mergeCell ref="A18:D18"/>
    <mergeCell ref="A9:A10"/>
    <mergeCell ref="A12:A13"/>
    <mergeCell ref="B2:B3"/>
    <mergeCell ref="A2:A3"/>
    <mergeCell ref="C2:C3"/>
  </mergeCells>
  <printOptions horizontalCentered="1"/>
  <pageMargins left="0" right="0" top="0.5905511811023623" bottom="0" header="0" footer="0"/>
  <pageSetup fitToHeight="3" horizontalDpi="300" verticalDpi="300" orientation="landscape" paperSize="9" scale="49" r:id="rId1"/>
  <headerFooter alignWithMargins="0">
    <oddFooter>&amp;R21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AO29"/>
  <sheetViews>
    <sheetView view="pageBreakPreview" zoomScale="75" zoomScaleNormal="75" zoomScaleSheetLayoutView="75" workbookViewId="0" topLeftCell="G6">
      <selection activeCell="K1" sqref="K1"/>
    </sheetView>
  </sheetViews>
  <sheetFormatPr defaultColWidth="9.00390625" defaultRowHeight="12.75"/>
  <cols>
    <col min="1" max="1" width="9.75390625" style="71" customWidth="1"/>
    <col min="2" max="2" width="12.125" style="52" customWidth="1"/>
    <col min="3" max="3" width="7.875" style="1" bestFit="1" customWidth="1"/>
    <col min="4" max="4" width="59.25390625" style="2" customWidth="1"/>
    <col min="5" max="5" width="21.125" style="172" customWidth="1"/>
    <col min="6" max="6" width="21.875" style="172" customWidth="1"/>
    <col min="7" max="7" width="15.75390625" style="172" customWidth="1"/>
    <col min="8" max="8" width="20.125" style="173" customWidth="1"/>
    <col min="9" max="9" width="19.375" style="173" customWidth="1"/>
    <col min="10" max="10" width="15.75390625" style="173" customWidth="1"/>
    <col min="11" max="11" width="22.00390625" style="173" customWidth="1"/>
    <col min="12" max="12" width="17.75390625" style="173" customWidth="1"/>
    <col min="13" max="13" width="15.75390625" style="173" customWidth="1"/>
    <col min="14" max="14" width="17.125" style="173" customWidth="1"/>
    <col min="15" max="41" width="9.125" style="85" customWidth="1"/>
    <col min="42" max="16384" width="9.125" style="3" customWidth="1"/>
  </cols>
  <sheetData>
    <row r="1" spans="1:14" ht="130.5" customHeight="1">
      <c r="A1" s="4"/>
      <c r="D1" s="321" t="s">
        <v>239</v>
      </c>
      <c r="E1" s="322"/>
      <c r="F1" s="326"/>
      <c r="G1" s="326"/>
      <c r="H1" s="98"/>
      <c r="I1" s="98"/>
      <c r="J1" s="98"/>
      <c r="K1" s="98"/>
      <c r="L1" s="98"/>
      <c r="M1" s="324" t="s">
        <v>216</v>
      </c>
      <c r="N1" s="325"/>
    </row>
    <row r="2" spans="1:41" s="13" customFormat="1" ht="15" customHeight="1">
      <c r="A2" s="283" t="s">
        <v>0</v>
      </c>
      <c r="B2" s="281" t="s">
        <v>15</v>
      </c>
      <c r="C2" s="288" t="s">
        <v>210</v>
      </c>
      <c r="D2" s="283" t="s">
        <v>91</v>
      </c>
      <c r="E2" s="283" t="s">
        <v>209</v>
      </c>
      <c r="F2" s="285" t="s">
        <v>108</v>
      </c>
      <c r="G2" s="286"/>
      <c r="H2" s="269" t="s">
        <v>228</v>
      </c>
      <c r="I2" s="271" t="s">
        <v>108</v>
      </c>
      <c r="J2" s="272"/>
      <c r="K2" s="269" t="s">
        <v>227</v>
      </c>
      <c r="L2" s="271" t="s">
        <v>108</v>
      </c>
      <c r="M2" s="272"/>
      <c r="N2" s="267" t="s">
        <v>207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13" customFormat="1" ht="73.5" customHeight="1">
      <c r="A3" s="284"/>
      <c r="B3" s="282"/>
      <c r="C3" s="289"/>
      <c r="D3" s="284"/>
      <c r="E3" s="287"/>
      <c r="F3" s="175" t="s">
        <v>132</v>
      </c>
      <c r="G3" s="175" t="s">
        <v>104</v>
      </c>
      <c r="H3" s="270"/>
      <c r="I3" s="176" t="s">
        <v>132</v>
      </c>
      <c r="J3" s="176" t="s">
        <v>104</v>
      </c>
      <c r="K3" s="270"/>
      <c r="L3" s="176" t="s">
        <v>132</v>
      </c>
      <c r="M3" s="176" t="s">
        <v>104</v>
      </c>
      <c r="N3" s="26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14" s="89" customFormat="1" ht="20.25" customHeight="1" thickBot="1">
      <c r="A4" s="188">
        <v>1</v>
      </c>
      <c r="B4" s="178">
        <v>2</v>
      </c>
      <c r="C4" s="179">
        <v>3</v>
      </c>
      <c r="D4" s="178">
        <v>4</v>
      </c>
      <c r="E4" s="178">
        <v>5</v>
      </c>
      <c r="F4" s="178">
        <v>6</v>
      </c>
      <c r="G4" s="178">
        <v>7</v>
      </c>
      <c r="H4" s="228">
        <v>8</v>
      </c>
      <c r="I4" s="178">
        <v>9</v>
      </c>
      <c r="J4" s="178">
        <v>10</v>
      </c>
      <c r="K4" s="228">
        <v>11</v>
      </c>
      <c r="L4" s="178">
        <v>12</v>
      </c>
      <c r="M4" s="178">
        <v>13</v>
      </c>
      <c r="N4" s="178">
        <v>14</v>
      </c>
    </row>
    <row r="5" spans="1:41" s="14" customFormat="1" ht="56.25" customHeight="1" thickBot="1">
      <c r="A5" s="5" t="s">
        <v>83</v>
      </c>
      <c r="B5" s="5"/>
      <c r="C5" s="83"/>
      <c r="D5" s="111" t="s">
        <v>9</v>
      </c>
      <c r="E5" s="142">
        <f aca="true" t="shared" si="0" ref="E5:E11">SUM(F5:G5)</f>
        <v>0</v>
      </c>
      <c r="F5" s="165">
        <f>F6</f>
        <v>0</v>
      </c>
      <c r="G5" s="165">
        <f>G6</f>
        <v>0</v>
      </c>
      <c r="H5" s="229">
        <f aca="true" t="shared" si="1" ref="H5:H11">SUM(I5:J5)</f>
        <v>35000</v>
      </c>
      <c r="I5" s="165">
        <f>I6</f>
        <v>35000</v>
      </c>
      <c r="J5" s="165">
        <f>J6</f>
        <v>0</v>
      </c>
      <c r="K5" s="229">
        <f aca="true" t="shared" si="2" ref="K5:K11">SUM(L5:M5)</f>
        <v>35000</v>
      </c>
      <c r="L5" s="165">
        <f>L6</f>
        <v>35000</v>
      </c>
      <c r="M5" s="165">
        <f>M6</f>
        <v>0</v>
      </c>
      <c r="N5" s="142">
        <f>K5/H5*100</f>
        <v>100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s="8" customFormat="1" ht="51" customHeight="1">
      <c r="A6" s="26"/>
      <c r="B6" s="120" t="s">
        <v>171</v>
      </c>
      <c r="C6" s="6"/>
      <c r="D6" s="7" t="s">
        <v>2</v>
      </c>
      <c r="E6" s="102">
        <f t="shared" si="0"/>
        <v>0</v>
      </c>
      <c r="F6" s="116">
        <f>F7</f>
        <v>0</v>
      </c>
      <c r="G6" s="116">
        <f>G7</f>
        <v>0</v>
      </c>
      <c r="H6" s="230">
        <f t="shared" si="1"/>
        <v>35000</v>
      </c>
      <c r="I6" s="116">
        <f>I7</f>
        <v>35000</v>
      </c>
      <c r="J6" s="116">
        <f>J7</f>
        <v>0</v>
      </c>
      <c r="K6" s="230">
        <f t="shared" si="2"/>
        <v>35000</v>
      </c>
      <c r="L6" s="116">
        <f>L7</f>
        <v>35000</v>
      </c>
      <c r="M6" s="116">
        <f>M7</f>
        <v>0</v>
      </c>
      <c r="N6" s="119">
        <f>K6/H6*100</f>
        <v>100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13" customFormat="1" ht="84.75" customHeight="1" thickBot="1">
      <c r="A7" s="78"/>
      <c r="B7" s="96"/>
      <c r="C7" s="21" t="s">
        <v>172</v>
      </c>
      <c r="D7" s="25" t="s">
        <v>173</v>
      </c>
      <c r="E7" s="106">
        <f t="shared" si="0"/>
        <v>0</v>
      </c>
      <c r="F7" s="106">
        <v>0</v>
      </c>
      <c r="G7" s="106">
        <v>0</v>
      </c>
      <c r="H7" s="232">
        <f t="shared" si="1"/>
        <v>35000</v>
      </c>
      <c r="I7" s="106">
        <v>35000</v>
      </c>
      <c r="J7" s="106"/>
      <c r="K7" s="232">
        <f t="shared" si="2"/>
        <v>35000</v>
      </c>
      <c r="L7" s="106">
        <v>35000</v>
      </c>
      <c r="M7" s="106">
        <v>0</v>
      </c>
      <c r="N7" s="108">
        <f>K7/H7*100</f>
        <v>100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s="14" customFormat="1" ht="33.75" customHeight="1" thickBot="1">
      <c r="A8" s="5" t="s">
        <v>71</v>
      </c>
      <c r="B8" s="182"/>
      <c r="C8" s="83"/>
      <c r="D8" s="138" t="s">
        <v>11</v>
      </c>
      <c r="E8" s="142">
        <f t="shared" si="0"/>
        <v>0</v>
      </c>
      <c r="F8" s="112">
        <f>F9</f>
        <v>0</v>
      </c>
      <c r="G8" s="112">
        <f>G9</f>
        <v>0</v>
      </c>
      <c r="H8" s="231">
        <f t="shared" si="1"/>
        <v>57564.15</v>
      </c>
      <c r="I8" s="112">
        <f>I9</f>
        <v>57564.15</v>
      </c>
      <c r="J8" s="112">
        <f>J9</f>
        <v>0</v>
      </c>
      <c r="K8" s="231">
        <f t="shared" si="2"/>
        <v>56766.25</v>
      </c>
      <c r="L8" s="112">
        <f>L9</f>
        <v>56766.25</v>
      </c>
      <c r="M8" s="112">
        <f>M9</f>
        <v>0</v>
      </c>
      <c r="N8" s="202">
        <f>K8/H8</f>
        <v>0.986138942379936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s="8" customFormat="1" ht="36" customHeight="1">
      <c r="A9" s="26"/>
      <c r="B9" s="216" t="s">
        <v>159</v>
      </c>
      <c r="C9" s="34"/>
      <c r="D9" s="7" t="s">
        <v>2</v>
      </c>
      <c r="E9" s="102">
        <f t="shared" si="0"/>
        <v>0</v>
      </c>
      <c r="F9" s="116">
        <f>F10</f>
        <v>0</v>
      </c>
      <c r="G9" s="116">
        <f>G10</f>
        <v>0</v>
      </c>
      <c r="H9" s="230">
        <f t="shared" si="1"/>
        <v>57564.15</v>
      </c>
      <c r="I9" s="116">
        <f>I10</f>
        <v>57564.15</v>
      </c>
      <c r="J9" s="116">
        <f>J10</f>
        <v>0</v>
      </c>
      <c r="K9" s="230">
        <f t="shared" si="2"/>
        <v>56766.25</v>
      </c>
      <c r="L9" s="116">
        <f>L10</f>
        <v>56766.25</v>
      </c>
      <c r="M9" s="116">
        <f>M10</f>
        <v>0</v>
      </c>
      <c r="N9" s="194">
        <f>K9/H9</f>
        <v>0.986138942379936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</row>
    <row r="10" spans="1:41" s="13" customFormat="1" ht="77.25" customHeight="1" thickBot="1">
      <c r="A10" s="77"/>
      <c r="B10" s="93"/>
      <c r="C10" s="9" t="s">
        <v>172</v>
      </c>
      <c r="D10" s="25" t="s">
        <v>173</v>
      </c>
      <c r="E10" s="106">
        <f t="shared" si="0"/>
        <v>0</v>
      </c>
      <c r="F10" s="106"/>
      <c r="G10" s="106"/>
      <c r="H10" s="232">
        <f t="shared" si="1"/>
        <v>57564.15</v>
      </c>
      <c r="I10" s="106">
        <v>57564.15</v>
      </c>
      <c r="J10" s="106"/>
      <c r="K10" s="232">
        <f t="shared" si="2"/>
        <v>56766.25</v>
      </c>
      <c r="L10" s="106">
        <v>56766.25</v>
      </c>
      <c r="M10" s="106"/>
      <c r="N10" s="201">
        <f>K10/H10</f>
        <v>0.986138942379936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8" customFormat="1" ht="40.5" customHeight="1" thickBot="1">
      <c r="A11" s="318" t="s">
        <v>98</v>
      </c>
      <c r="B11" s="305"/>
      <c r="C11" s="305"/>
      <c r="D11" s="306"/>
      <c r="E11" s="165">
        <f t="shared" si="0"/>
        <v>0</v>
      </c>
      <c r="F11" s="165">
        <f>F5+F8</f>
        <v>0</v>
      </c>
      <c r="G11" s="165">
        <f>G5+G8</f>
        <v>0</v>
      </c>
      <c r="H11" s="250">
        <f t="shared" si="1"/>
        <v>92564.15</v>
      </c>
      <c r="I11" s="165">
        <f>I5+I8</f>
        <v>92564.15</v>
      </c>
      <c r="J11" s="165">
        <f>J5+J8</f>
        <v>0</v>
      </c>
      <c r="K11" s="250">
        <f t="shared" si="2"/>
        <v>91766.25</v>
      </c>
      <c r="L11" s="165">
        <f>L5+L8</f>
        <v>91766.25</v>
      </c>
      <c r="M11" s="165">
        <f>M5+M8</f>
        <v>0</v>
      </c>
      <c r="N11" s="202">
        <f>K11/H11</f>
        <v>0.9913800321182662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1" s="8" customFormat="1" ht="40.5" customHeight="1">
      <c r="A12" s="36"/>
      <c r="B12" s="75"/>
      <c r="C12" s="75"/>
      <c r="D12" s="75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</row>
    <row r="13" spans="5:7" ht="18">
      <c r="E13" s="173"/>
      <c r="F13" s="173"/>
      <c r="G13" s="173"/>
    </row>
    <row r="14" spans="5:18" ht="18">
      <c r="E14" s="173"/>
      <c r="F14" s="173"/>
      <c r="G14" s="173"/>
      <c r="O14" s="173"/>
      <c r="P14" s="173"/>
      <c r="Q14" s="173"/>
      <c r="R14" s="173"/>
    </row>
    <row r="15" spans="5:7" ht="18">
      <c r="E15" s="173"/>
      <c r="F15" s="173"/>
      <c r="G15" s="173"/>
    </row>
    <row r="16" spans="5:7" ht="18">
      <c r="E16" s="173"/>
      <c r="F16" s="173"/>
      <c r="G16" s="173"/>
    </row>
    <row r="17" spans="5:7" ht="18">
      <c r="E17" s="173"/>
      <c r="F17" s="173"/>
      <c r="G17" s="173"/>
    </row>
    <row r="18" spans="5:7" ht="18">
      <c r="E18" s="173"/>
      <c r="F18" s="173"/>
      <c r="G18" s="173"/>
    </row>
    <row r="19" spans="5:7" ht="18">
      <c r="E19" s="173"/>
      <c r="F19" s="173"/>
      <c r="G19" s="173"/>
    </row>
    <row r="20" spans="5:7" ht="18">
      <c r="E20" s="173"/>
      <c r="F20" s="173"/>
      <c r="G20" s="173"/>
    </row>
    <row r="21" spans="5:7" ht="18">
      <c r="E21" s="173"/>
      <c r="F21" s="173"/>
      <c r="G21" s="173"/>
    </row>
    <row r="22" spans="5:7" ht="18">
      <c r="E22" s="173"/>
      <c r="F22" s="173"/>
      <c r="G22" s="173"/>
    </row>
    <row r="23" spans="5:7" ht="18">
      <c r="E23" s="173"/>
      <c r="F23" s="173"/>
      <c r="G23" s="173"/>
    </row>
    <row r="24" spans="5:7" ht="18">
      <c r="E24" s="173"/>
      <c r="F24" s="173"/>
      <c r="G24" s="173"/>
    </row>
    <row r="25" spans="5:7" ht="18">
      <c r="E25" s="173"/>
      <c r="F25" s="173"/>
      <c r="G25" s="173"/>
    </row>
    <row r="26" spans="5:7" ht="18">
      <c r="E26" s="173"/>
      <c r="F26" s="173"/>
      <c r="G26" s="173"/>
    </row>
    <row r="27" spans="5:7" ht="18">
      <c r="E27" s="173"/>
      <c r="F27" s="173"/>
      <c r="G27" s="173"/>
    </row>
    <row r="28" spans="5:7" ht="18">
      <c r="E28" s="173"/>
      <c r="F28" s="173"/>
      <c r="G28" s="173"/>
    </row>
    <row r="29" spans="5:7" ht="18">
      <c r="E29" s="173"/>
      <c r="F29" s="173"/>
      <c r="G29" s="173"/>
    </row>
  </sheetData>
  <mergeCells count="14">
    <mergeCell ref="C2:C3"/>
    <mergeCell ref="A11:D11"/>
    <mergeCell ref="B2:B3"/>
    <mergeCell ref="A2:A3"/>
    <mergeCell ref="M1:N1"/>
    <mergeCell ref="F2:G2"/>
    <mergeCell ref="E2:E3"/>
    <mergeCell ref="D2:D3"/>
    <mergeCell ref="D1:G1"/>
    <mergeCell ref="N2:N3"/>
    <mergeCell ref="H2:H3"/>
    <mergeCell ref="I2:J2"/>
    <mergeCell ref="K2:K3"/>
    <mergeCell ref="L2:M2"/>
  </mergeCells>
  <printOptions horizontalCentered="1"/>
  <pageMargins left="0" right="0" top="0.5905511811023623" bottom="0" header="0" footer="0"/>
  <pageSetup firstPageNumber="22" useFirstPageNumber="1" fitToHeight="3" horizontalDpi="300" verticalDpi="300" orientation="landscape" paperSize="9" scale="4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AO77"/>
  <sheetViews>
    <sheetView view="pageBreakPreview" zoomScale="75" zoomScaleNormal="75" zoomScaleSheetLayoutView="75" workbookViewId="0" topLeftCell="A29">
      <selection activeCell="E40" sqref="E40:E41"/>
    </sheetView>
  </sheetViews>
  <sheetFormatPr defaultColWidth="9.00390625" defaultRowHeight="12.75"/>
  <cols>
    <col min="1" max="1" width="9.75390625" style="71" customWidth="1"/>
    <col min="2" max="2" width="12.125" style="52" customWidth="1"/>
    <col min="3" max="3" width="7.875" style="1" bestFit="1" customWidth="1"/>
    <col min="4" max="4" width="62.75390625" style="2" customWidth="1"/>
    <col min="5" max="5" width="22.25390625" style="172" customWidth="1"/>
    <col min="6" max="6" width="18.125" style="172" customWidth="1"/>
    <col min="7" max="7" width="13.875" style="172" customWidth="1"/>
    <col min="8" max="8" width="19.00390625" style="173" customWidth="1"/>
    <col min="9" max="9" width="19.875" style="173" customWidth="1"/>
    <col min="10" max="10" width="15.875" style="173" customWidth="1"/>
    <col min="11" max="11" width="22.00390625" style="173" customWidth="1"/>
    <col min="12" max="12" width="22.75390625" style="173" customWidth="1"/>
    <col min="13" max="13" width="15.75390625" style="173" customWidth="1"/>
    <col min="14" max="14" width="17.125" style="173" customWidth="1"/>
    <col min="15" max="15" width="12.25390625" style="85" bestFit="1" customWidth="1"/>
    <col min="16" max="41" width="9.125" style="85" customWidth="1"/>
    <col min="42" max="16384" width="9.125" style="3" customWidth="1"/>
  </cols>
  <sheetData>
    <row r="1" spans="1:14" ht="130.5" customHeight="1">
      <c r="A1" s="4"/>
      <c r="D1" s="321" t="s">
        <v>240</v>
      </c>
      <c r="E1" s="322"/>
      <c r="F1" s="331"/>
      <c r="G1" s="331"/>
      <c r="H1" s="98"/>
      <c r="I1" s="98"/>
      <c r="J1" s="98"/>
      <c r="K1" s="98"/>
      <c r="L1" s="98"/>
      <c r="M1" s="319" t="s">
        <v>217</v>
      </c>
      <c r="N1" s="327"/>
    </row>
    <row r="2" spans="1:41" s="13" customFormat="1" ht="15" customHeight="1">
      <c r="A2" s="283" t="s">
        <v>0</v>
      </c>
      <c r="B2" s="329" t="s">
        <v>15</v>
      </c>
      <c r="C2" s="288" t="s">
        <v>210</v>
      </c>
      <c r="D2" s="283" t="s">
        <v>91</v>
      </c>
      <c r="E2" s="283" t="s">
        <v>209</v>
      </c>
      <c r="F2" s="285" t="s">
        <v>108</v>
      </c>
      <c r="G2" s="286"/>
      <c r="H2" s="269" t="s">
        <v>241</v>
      </c>
      <c r="I2" s="271" t="s">
        <v>108</v>
      </c>
      <c r="J2" s="272"/>
      <c r="K2" s="269" t="s">
        <v>227</v>
      </c>
      <c r="L2" s="271" t="s">
        <v>108</v>
      </c>
      <c r="M2" s="272"/>
      <c r="N2" s="267" t="s">
        <v>207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13" customFormat="1" ht="48.75" customHeight="1">
      <c r="A3" s="284"/>
      <c r="B3" s="330"/>
      <c r="C3" s="289"/>
      <c r="D3" s="284"/>
      <c r="E3" s="287"/>
      <c r="F3" s="175" t="s">
        <v>132</v>
      </c>
      <c r="G3" s="175" t="s">
        <v>104</v>
      </c>
      <c r="H3" s="270"/>
      <c r="I3" s="176" t="s">
        <v>132</v>
      </c>
      <c r="J3" s="176" t="s">
        <v>104</v>
      </c>
      <c r="K3" s="270"/>
      <c r="L3" s="176" t="s">
        <v>132</v>
      </c>
      <c r="M3" s="176" t="s">
        <v>104</v>
      </c>
      <c r="N3" s="268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14" s="89" customFormat="1" ht="20.25" customHeight="1" thickBot="1">
      <c r="A4" s="90">
        <v>1</v>
      </c>
      <c r="B4" s="91">
        <v>2</v>
      </c>
      <c r="C4" s="92">
        <v>3</v>
      </c>
      <c r="D4" s="91">
        <v>4</v>
      </c>
      <c r="E4" s="91">
        <v>5</v>
      </c>
      <c r="F4" s="91">
        <v>6</v>
      </c>
      <c r="G4" s="91">
        <v>7</v>
      </c>
      <c r="H4" s="258">
        <v>8</v>
      </c>
      <c r="I4" s="91">
        <v>9</v>
      </c>
      <c r="J4" s="91">
        <v>10</v>
      </c>
      <c r="K4" s="258">
        <v>11</v>
      </c>
      <c r="L4" s="91">
        <v>12</v>
      </c>
      <c r="M4" s="91">
        <v>13</v>
      </c>
      <c r="N4" s="91">
        <v>14</v>
      </c>
    </row>
    <row r="5" spans="1:41" s="14" customFormat="1" ht="28.5" customHeight="1" thickBot="1">
      <c r="A5" s="72" t="s">
        <v>82</v>
      </c>
      <c r="B5" s="48"/>
      <c r="C5" s="48"/>
      <c r="D5" s="46" t="s">
        <v>1</v>
      </c>
      <c r="E5" s="99">
        <f>SUM(F5:G5)</f>
        <v>0</v>
      </c>
      <c r="F5" s="99">
        <f>F6</f>
        <v>0</v>
      </c>
      <c r="G5" s="100">
        <f aca="true" t="shared" si="0" ref="G5:M5">G6</f>
        <v>0</v>
      </c>
      <c r="H5" s="231">
        <f t="shared" si="0"/>
        <v>880917.33</v>
      </c>
      <c r="I5" s="99">
        <f t="shared" si="0"/>
        <v>880917.33</v>
      </c>
      <c r="J5" s="100">
        <f t="shared" si="0"/>
        <v>0</v>
      </c>
      <c r="K5" s="231">
        <f t="shared" si="0"/>
        <v>880917.33</v>
      </c>
      <c r="L5" s="99">
        <f t="shared" si="0"/>
        <v>880917.33</v>
      </c>
      <c r="M5" s="100">
        <f t="shared" si="0"/>
        <v>0</v>
      </c>
      <c r="N5" s="101">
        <f aca="true" t="shared" si="1" ref="N5:N20">K5/H5*100</f>
        <v>100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s="8" customFormat="1" ht="24" customHeight="1">
      <c r="A6" s="26"/>
      <c r="B6" s="28" t="s">
        <v>17</v>
      </c>
      <c r="C6" s="18"/>
      <c r="D6" s="19" t="s">
        <v>2</v>
      </c>
      <c r="E6" s="102">
        <f aca="true" t="shared" si="2" ref="E6:E25">SUM(F6:G6)</f>
        <v>0</v>
      </c>
      <c r="F6" s="102">
        <f>SUM(F7:F7)</f>
        <v>0</v>
      </c>
      <c r="G6" s="102">
        <f>SUM(G7:G7)</f>
        <v>0</v>
      </c>
      <c r="H6" s="230">
        <f>SUM(I6:J6)</f>
        <v>880917.33</v>
      </c>
      <c r="I6" s="102">
        <f>SUM(I7:I7)</f>
        <v>880917.33</v>
      </c>
      <c r="J6" s="102">
        <f>SUM(J7:J7)</f>
        <v>0</v>
      </c>
      <c r="K6" s="230">
        <f>SUM(L6:M6)</f>
        <v>880917.33</v>
      </c>
      <c r="L6" s="102">
        <f>SUM(L7:L7)</f>
        <v>880917.33</v>
      </c>
      <c r="M6" s="102">
        <f>SUM(M7:M7)</f>
        <v>0</v>
      </c>
      <c r="N6" s="103">
        <f t="shared" si="1"/>
        <v>100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s="8" customFormat="1" ht="98.25" customHeight="1" thickBot="1">
      <c r="A7" s="77"/>
      <c r="B7" s="5"/>
      <c r="C7" s="21" t="s">
        <v>52</v>
      </c>
      <c r="D7" s="25" t="s">
        <v>211</v>
      </c>
      <c r="E7" s="106">
        <f t="shared" si="2"/>
        <v>0</v>
      </c>
      <c r="F7" s="107">
        <v>0</v>
      </c>
      <c r="G7" s="107">
        <v>0</v>
      </c>
      <c r="H7" s="232">
        <f>SUM(I7:J7)</f>
        <v>880917.33</v>
      </c>
      <c r="I7" s="107">
        <v>880917.33</v>
      </c>
      <c r="J7" s="107"/>
      <c r="K7" s="232">
        <f>SUM(L7:M7)</f>
        <v>880917.33</v>
      </c>
      <c r="L7" s="107">
        <v>880917.33</v>
      </c>
      <c r="M7" s="107">
        <v>0</v>
      </c>
      <c r="N7" s="108">
        <f t="shared" si="1"/>
        <v>100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14" customFormat="1" ht="29.25" customHeight="1" thickBot="1">
      <c r="A8" s="5" t="s">
        <v>87</v>
      </c>
      <c r="B8" s="5"/>
      <c r="C8" s="83"/>
      <c r="D8" s="111" t="s">
        <v>10</v>
      </c>
      <c r="E8" s="142">
        <f t="shared" si="2"/>
        <v>186900</v>
      </c>
      <c r="F8" s="112">
        <f>F9+F11</f>
        <v>186900</v>
      </c>
      <c r="G8" s="112">
        <f>G9+G11</f>
        <v>0</v>
      </c>
      <c r="H8" s="231">
        <f>SUM(I8:J8)</f>
        <v>203320</v>
      </c>
      <c r="I8" s="112">
        <f>I9+I11</f>
        <v>203320</v>
      </c>
      <c r="J8" s="112">
        <f>J9+J11</f>
        <v>0</v>
      </c>
      <c r="K8" s="231">
        <f>SUM(L8:M8)</f>
        <v>203320</v>
      </c>
      <c r="L8" s="112">
        <f>L9+L11</f>
        <v>203320</v>
      </c>
      <c r="M8" s="112">
        <f>M9+M11</f>
        <v>0</v>
      </c>
      <c r="N8" s="99">
        <f t="shared" si="1"/>
        <v>100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1" s="8" customFormat="1" ht="33.75" customHeight="1">
      <c r="A9" s="290"/>
      <c r="B9" s="50" t="s">
        <v>21</v>
      </c>
      <c r="C9" s="41"/>
      <c r="D9" s="42" t="s">
        <v>6</v>
      </c>
      <c r="E9" s="122">
        <f t="shared" si="2"/>
        <v>186900</v>
      </c>
      <c r="F9" s="122">
        <f>SUM(F10)</f>
        <v>186900</v>
      </c>
      <c r="G9" s="122">
        <f>SUM(G10)</f>
        <v>0</v>
      </c>
      <c r="H9" s="236">
        <f aca="true" t="shared" si="3" ref="H9:H23">SUM(I9:J9)</f>
        <v>186900</v>
      </c>
      <c r="I9" s="122">
        <f>SUM(I10)</f>
        <v>186900</v>
      </c>
      <c r="J9" s="122">
        <f>SUM(J10)</f>
        <v>0</v>
      </c>
      <c r="K9" s="236">
        <f aca="true" t="shared" si="4" ref="K9:K25">SUM(L9:M9)</f>
        <v>186900</v>
      </c>
      <c r="L9" s="122">
        <f>SUM(L10)</f>
        <v>186900</v>
      </c>
      <c r="M9" s="122">
        <f>SUM(M10)</f>
        <v>0</v>
      </c>
      <c r="N9" s="109">
        <f t="shared" si="1"/>
        <v>100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</row>
    <row r="10" spans="1:41" s="13" customFormat="1" ht="75" customHeight="1">
      <c r="A10" s="290"/>
      <c r="B10" s="58"/>
      <c r="C10" s="20" t="s">
        <v>52</v>
      </c>
      <c r="D10" s="11" t="s">
        <v>211</v>
      </c>
      <c r="E10" s="104">
        <f t="shared" si="2"/>
        <v>186900</v>
      </c>
      <c r="F10" s="104">
        <v>186900</v>
      </c>
      <c r="G10" s="114"/>
      <c r="H10" s="234">
        <f t="shared" si="3"/>
        <v>186900</v>
      </c>
      <c r="I10" s="104">
        <v>186900</v>
      </c>
      <c r="J10" s="114"/>
      <c r="K10" s="234">
        <f t="shared" si="4"/>
        <v>186900</v>
      </c>
      <c r="L10" s="104">
        <v>186900</v>
      </c>
      <c r="M10" s="114">
        <v>0</v>
      </c>
      <c r="N10" s="109">
        <f t="shared" si="1"/>
        <v>100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8" customFormat="1" ht="33.75" customHeight="1">
      <c r="A11" s="26"/>
      <c r="B11" s="61" t="s">
        <v>232</v>
      </c>
      <c r="C11" s="18"/>
      <c r="D11" s="19" t="s">
        <v>233</v>
      </c>
      <c r="E11" s="102">
        <f t="shared" si="2"/>
        <v>0</v>
      </c>
      <c r="F11" s="102">
        <f>SUM(F12)</f>
        <v>0</v>
      </c>
      <c r="G11" s="102">
        <f>SUM(G12)</f>
        <v>0</v>
      </c>
      <c r="H11" s="230">
        <f>SUM(I11:J11)</f>
        <v>16420</v>
      </c>
      <c r="I11" s="102">
        <f>SUM(I12)</f>
        <v>16420</v>
      </c>
      <c r="J11" s="102">
        <f>SUM(J12)</f>
        <v>0</v>
      </c>
      <c r="K11" s="230">
        <f>SUM(L11:M11)</f>
        <v>16420</v>
      </c>
      <c r="L11" s="102">
        <f>SUM(L12)</f>
        <v>16420</v>
      </c>
      <c r="M11" s="102">
        <f>SUM(M12)</f>
        <v>0</v>
      </c>
      <c r="N11" s="194">
        <f>K11/H11</f>
        <v>1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1" s="13" customFormat="1" ht="72.75" thickBot="1">
      <c r="A12" s="78"/>
      <c r="B12" s="60"/>
      <c r="C12" s="21" t="s">
        <v>52</v>
      </c>
      <c r="D12" s="25" t="s">
        <v>211</v>
      </c>
      <c r="E12" s="106">
        <f>SUM(F12:G12)</f>
        <v>0</v>
      </c>
      <c r="F12" s="118"/>
      <c r="G12" s="124"/>
      <c r="H12" s="221">
        <f>SUM(I12:J12)</f>
        <v>16420</v>
      </c>
      <c r="I12" s="104">
        <v>16420</v>
      </c>
      <c r="J12" s="104"/>
      <c r="K12" s="221">
        <f>SUM(L12:M12)</f>
        <v>16420</v>
      </c>
      <c r="L12" s="118">
        <v>16420</v>
      </c>
      <c r="M12" s="124">
        <v>0</v>
      </c>
      <c r="N12" s="105">
        <f>K12/H12*100</f>
        <v>100</v>
      </c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14" customFormat="1" ht="63" customHeight="1" thickBot="1">
      <c r="A13" s="48" t="s">
        <v>89</v>
      </c>
      <c r="B13" s="5"/>
      <c r="C13" s="83"/>
      <c r="D13" s="29" t="s">
        <v>198</v>
      </c>
      <c r="E13" s="142">
        <f t="shared" si="2"/>
        <v>3300</v>
      </c>
      <c r="F13" s="112">
        <f>F14+F16+F18</f>
        <v>3300</v>
      </c>
      <c r="G13" s="112">
        <f>G14+G16+G18</f>
        <v>0</v>
      </c>
      <c r="H13" s="231">
        <f t="shared" si="3"/>
        <v>119240</v>
      </c>
      <c r="I13" s="112">
        <f>I14+I16+I18</f>
        <v>119240</v>
      </c>
      <c r="J13" s="112">
        <f>J14+J16+J18</f>
        <v>0</v>
      </c>
      <c r="K13" s="231">
        <f t="shared" si="4"/>
        <v>112905</v>
      </c>
      <c r="L13" s="112">
        <f>L14+L16+L18</f>
        <v>112905</v>
      </c>
      <c r="M13" s="112">
        <f>M14+M16+M18</f>
        <v>0</v>
      </c>
      <c r="N13" s="99">
        <f t="shared" si="1"/>
        <v>94.68718550821872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</row>
    <row r="14" spans="1:41" s="8" customFormat="1" ht="49.5" customHeight="1">
      <c r="A14" s="294"/>
      <c r="B14" s="50" t="s">
        <v>23</v>
      </c>
      <c r="C14" s="51"/>
      <c r="D14" s="43" t="s">
        <v>199</v>
      </c>
      <c r="E14" s="122">
        <f t="shared" si="2"/>
        <v>3300</v>
      </c>
      <c r="F14" s="122">
        <f>F15</f>
        <v>3300</v>
      </c>
      <c r="G14" s="122">
        <f>G15</f>
        <v>0</v>
      </c>
      <c r="H14" s="236">
        <f t="shared" si="3"/>
        <v>3300</v>
      </c>
      <c r="I14" s="122">
        <f>I15</f>
        <v>3300</v>
      </c>
      <c r="J14" s="122">
        <f>J15</f>
        <v>0</v>
      </c>
      <c r="K14" s="236">
        <f t="shared" si="4"/>
        <v>3300</v>
      </c>
      <c r="L14" s="122">
        <f>L15</f>
        <v>3300</v>
      </c>
      <c r="M14" s="122">
        <f>M15</f>
        <v>0</v>
      </c>
      <c r="N14" s="128">
        <f t="shared" si="1"/>
        <v>100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</row>
    <row r="15" spans="1:41" s="13" customFormat="1" ht="72">
      <c r="A15" s="290"/>
      <c r="B15" s="84"/>
      <c r="C15" s="20" t="s">
        <v>52</v>
      </c>
      <c r="D15" s="11" t="s">
        <v>211</v>
      </c>
      <c r="E15" s="104">
        <f t="shared" si="2"/>
        <v>3300</v>
      </c>
      <c r="F15" s="118">
        <v>3300</v>
      </c>
      <c r="G15" s="124"/>
      <c r="H15" s="221">
        <f t="shared" si="3"/>
        <v>3300</v>
      </c>
      <c r="I15" s="104">
        <v>3300</v>
      </c>
      <c r="J15" s="104"/>
      <c r="K15" s="221">
        <f t="shared" si="4"/>
        <v>3300</v>
      </c>
      <c r="L15" s="118">
        <v>3300</v>
      </c>
      <c r="M15" s="124">
        <v>0</v>
      </c>
      <c r="N15" s="105">
        <f t="shared" si="1"/>
        <v>100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8" customFormat="1" ht="39" customHeight="1">
      <c r="A16" s="26"/>
      <c r="B16" s="61" t="s">
        <v>183</v>
      </c>
      <c r="C16" s="34"/>
      <c r="D16" s="24" t="s">
        <v>224</v>
      </c>
      <c r="E16" s="102">
        <f t="shared" si="2"/>
        <v>0</v>
      </c>
      <c r="F16" s="116">
        <f>F17</f>
        <v>0</v>
      </c>
      <c r="G16" s="116">
        <f>G17</f>
        <v>0</v>
      </c>
      <c r="H16" s="230">
        <f t="shared" si="3"/>
        <v>49620</v>
      </c>
      <c r="I16" s="102">
        <f>I17</f>
        <v>49620</v>
      </c>
      <c r="J16" s="102">
        <f>J17</f>
        <v>0</v>
      </c>
      <c r="K16" s="230">
        <f t="shared" si="4"/>
        <v>49080</v>
      </c>
      <c r="L16" s="116">
        <f>L17</f>
        <v>49080</v>
      </c>
      <c r="M16" s="116">
        <f>M17</f>
        <v>0</v>
      </c>
      <c r="N16" s="154">
        <f t="shared" si="1"/>
        <v>98.9117291414752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</row>
    <row r="17" spans="1:41" s="13" customFormat="1" ht="93.75" customHeight="1">
      <c r="A17" s="26"/>
      <c r="B17" s="58"/>
      <c r="C17" s="20" t="s">
        <v>52</v>
      </c>
      <c r="D17" s="11" t="s">
        <v>211</v>
      </c>
      <c r="E17" s="104">
        <f t="shared" si="2"/>
        <v>0</v>
      </c>
      <c r="F17" s="104"/>
      <c r="G17" s="104"/>
      <c r="H17" s="221">
        <f t="shared" si="3"/>
        <v>49620</v>
      </c>
      <c r="I17" s="104">
        <v>49620</v>
      </c>
      <c r="J17" s="104"/>
      <c r="K17" s="221">
        <f t="shared" si="4"/>
        <v>49080</v>
      </c>
      <c r="L17" s="104">
        <v>49080</v>
      </c>
      <c r="M17" s="104">
        <v>0</v>
      </c>
      <c r="N17" s="105">
        <f t="shared" si="1"/>
        <v>98.9117291414752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8" customFormat="1" ht="81.75" customHeight="1">
      <c r="A18" s="26"/>
      <c r="B18" s="27" t="s">
        <v>234</v>
      </c>
      <c r="C18" s="31"/>
      <c r="D18" s="29" t="s">
        <v>235</v>
      </c>
      <c r="E18" s="102">
        <f>SUM(F18:G18)</f>
        <v>0</v>
      </c>
      <c r="F18" s="102">
        <f>F19</f>
        <v>0</v>
      </c>
      <c r="G18" s="102">
        <f>G19</f>
        <v>0</v>
      </c>
      <c r="H18" s="230">
        <f>SUM(I18:J18)</f>
        <v>66320</v>
      </c>
      <c r="I18" s="102">
        <f>I19</f>
        <v>66320</v>
      </c>
      <c r="J18" s="102">
        <f>J19</f>
        <v>0</v>
      </c>
      <c r="K18" s="230">
        <f>SUM(L18:M18)</f>
        <v>60525</v>
      </c>
      <c r="L18" s="102">
        <f>L19</f>
        <v>60525</v>
      </c>
      <c r="M18" s="102">
        <f>M19</f>
        <v>0</v>
      </c>
      <c r="N18" s="194">
        <f>K18/H18</f>
        <v>0.9126206272617612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1:41" s="13" customFormat="1" ht="78.75" customHeight="1" thickBot="1">
      <c r="A19" s="78"/>
      <c r="B19" s="60"/>
      <c r="C19" s="21" t="s">
        <v>52</v>
      </c>
      <c r="D19" s="25" t="s">
        <v>211</v>
      </c>
      <c r="E19" s="106">
        <f>SUM(F19:G19)</f>
        <v>0</v>
      </c>
      <c r="F19" s="106"/>
      <c r="G19" s="106"/>
      <c r="H19" s="232">
        <f>SUM(I19:J19)</f>
        <v>66320</v>
      </c>
      <c r="I19" s="106">
        <v>66320</v>
      </c>
      <c r="J19" s="106"/>
      <c r="K19" s="232">
        <f>SUM(L19:M19)</f>
        <v>60525</v>
      </c>
      <c r="L19" s="106">
        <v>60525</v>
      </c>
      <c r="M19" s="106"/>
      <c r="N19" s="196">
        <f>K19/H19</f>
        <v>0.9126206272617612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8" customFormat="1" ht="42" customHeight="1" thickBot="1">
      <c r="A20" s="73" t="s">
        <v>160</v>
      </c>
      <c r="B20" s="78"/>
      <c r="C20" s="141"/>
      <c r="D20" s="130" t="s">
        <v>161</v>
      </c>
      <c r="E20" s="142">
        <f t="shared" si="2"/>
        <v>0</v>
      </c>
      <c r="F20" s="143">
        <f>F21</f>
        <v>0</v>
      </c>
      <c r="G20" s="143">
        <f>G21</f>
        <v>0</v>
      </c>
      <c r="H20" s="229">
        <f t="shared" si="3"/>
        <v>3415</v>
      </c>
      <c r="I20" s="143">
        <f>I21</f>
        <v>3415</v>
      </c>
      <c r="J20" s="143">
        <f>J21</f>
        <v>0</v>
      </c>
      <c r="K20" s="229">
        <f t="shared" si="4"/>
        <v>3100</v>
      </c>
      <c r="L20" s="143">
        <f>L21</f>
        <v>3100</v>
      </c>
      <c r="M20" s="143">
        <f>M21</f>
        <v>0</v>
      </c>
      <c r="N20" s="99">
        <f t="shared" si="1"/>
        <v>90.77598828696925</v>
      </c>
      <c r="O20" s="86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</row>
    <row r="21" spans="1:41" s="8" customFormat="1" ht="39" customHeight="1">
      <c r="A21" s="26"/>
      <c r="B21" s="95" t="s">
        <v>187</v>
      </c>
      <c r="C21" s="146"/>
      <c r="D21" s="24" t="s">
        <v>2</v>
      </c>
      <c r="E21" s="116">
        <f t="shared" si="2"/>
        <v>0</v>
      </c>
      <c r="F21" s="147">
        <f>F22</f>
        <v>0</v>
      </c>
      <c r="G21" s="147">
        <f>G22</f>
        <v>0</v>
      </c>
      <c r="H21" s="222">
        <f t="shared" si="3"/>
        <v>3415</v>
      </c>
      <c r="I21" s="147">
        <f>I22</f>
        <v>3415</v>
      </c>
      <c r="J21" s="147">
        <f>J22</f>
        <v>0</v>
      </c>
      <c r="K21" s="222">
        <f t="shared" si="4"/>
        <v>3100</v>
      </c>
      <c r="L21" s="147">
        <f>L22</f>
        <v>3100</v>
      </c>
      <c r="M21" s="147">
        <f>M22</f>
        <v>0</v>
      </c>
      <c r="N21" s="154">
        <f aca="true" t="shared" si="5" ref="N21:N27">K21/H21*100</f>
        <v>90.77598828696925</v>
      </c>
      <c r="O21" s="86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</row>
    <row r="22" spans="1:41" s="13" customFormat="1" ht="93.75" customHeight="1" thickBot="1">
      <c r="A22" s="78"/>
      <c r="B22" s="59"/>
      <c r="C22" s="21" t="s">
        <v>52</v>
      </c>
      <c r="D22" s="25" t="s">
        <v>211</v>
      </c>
      <c r="E22" s="121">
        <f t="shared" si="2"/>
        <v>0</v>
      </c>
      <c r="F22" s="107"/>
      <c r="G22" s="107"/>
      <c r="H22" s="233">
        <f t="shared" si="3"/>
        <v>3415</v>
      </c>
      <c r="I22" s="107">
        <v>3415</v>
      </c>
      <c r="J22" s="107"/>
      <c r="K22" s="233">
        <f t="shared" si="4"/>
        <v>3100</v>
      </c>
      <c r="L22" s="107">
        <v>3100</v>
      </c>
      <c r="M22" s="107">
        <v>0</v>
      </c>
      <c r="N22" s="108">
        <f t="shared" si="5"/>
        <v>90.77598828696925</v>
      </c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8" customFormat="1" ht="42" customHeight="1" thickBot="1">
      <c r="A23" s="73" t="s">
        <v>77</v>
      </c>
      <c r="B23" s="73"/>
      <c r="C23" s="49"/>
      <c r="D23" s="138" t="s">
        <v>14</v>
      </c>
      <c r="E23" s="99">
        <f t="shared" si="2"/>
        <v>4958000</v>
      </c>
      <c r="F23" s="187">
        <f>F24+F26+F28</f>
        <v>4958000</v>
      </c>
      <c r="G23" s="187">
        <f>G24+G26+G28</f>
        <v>0</v>
      </c>
      <c r="H23" s="231">
        <f t="shared" si="3"/>
        <v>5137980</v>
      </c>
      <c r="I23" s="187">
        <f>I24+I26+I28</f>
        <v>5137980</v>
      </c>
      <c r="J23" s="187">
        <f>J24+J26+J28</f>
        <v>0</v>
      </c>
      <c r="K23" s="231">
        <f t="shared" si="4"/>
        <v>5137065.949999999</v>
      </c>
      <c r="L23" s="187">
        <f>L24+L26+L28</f>
        <v>5137065.949999999</v>
      </c>
      <c r="M23" s="187">
        <f>M24+M26+M28</f>
        <v>0</v>
      </c>
      <c r="N23" s="99">
        <f t="shared" si="5"/>
        <v>99.98220993464356</v>
      </c>
      <c r="O23" s="86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1" s="8" customFormat="1" ht="84" customHeight="1">
      <c r="A24" s="290"/>
      <c r="B24" s="28" t="s">
        <v>39</v>
      </c>
      <c r="C24" s="18"/>
      <c r="D24" s="29" t="s">
        <v>109</v>
      </c>
      <c r="E24" s="103">
        <f t="shared" si="2"/>
        <v>4883000</v>
      </c>
      <c r="F24" s="102">
        <f>SUM(F25:F25)</f>
        <v>4883000</v>
      </c>
      <c r="G24" s="102">
        <f>SUM(G25:G25)</f>
        <v>0</v>
      </c>
      <c r="H24" s="230">
        <f>SUM(H25:H25)</f>
        <v>5058980</v>
      </c>
      <c r="I24" s="102">
        <f>SUM(I25:I25)</f>
        <v>5058980</v>
      </c>
      <c r="J24" s="102">
        <f>SUM(J25:J25)</f>
        <v>0</v>
      </c>
      <c r="K24" s="240">
        <f t="shared" si="4"/>
        <v>5058967.85</v>
      </c>
      <c r="L24" s="102">
        <f>SUM(L25:L25)</f>
        <v>5058967.85</v>
      </c>
      <c r="M24" s="102">
        <f>SUM(M25:M25)</f>
        <v>0</v>
      </c>
      <c r="N24" s="103">
        <f t="shared" si="5"/>
        <v>99.9997598330098</v>
      </c>
      <c r="O24" s="86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</row>
    <row r="25" spans="1:41" s="8" customFormat="1" ht="73.5" customHeight="1">
      <c r="A25" s="291"/>
      <c r="B25" s="53"/>
      <c r="C25" s="32" t="s">
        <v>52</v>
      </c>
      <c r="D25" s="33" t="s">
        <v>212</v>
      </c>
      <c r="E25" s="114">
        <f t="shared" si="2"/>
        <v>4883000</v>
      </c>
      <c r="F25" s="114">
        <v>4883000</v>
      </c>
      <c r="G25" s="102"/>
      <c r="H25" s="234">
        <f>SUM(I25:J25)</f>
        <v>5058980</v>
      </c>
      <c r="I25" s="114">
        <v>5058980</v>
      </c>
      <c r="J25" s="102"/>
      <c r="K25" s="234">
        <f t="shared" si="4"/>
        <v>5058967.85</v>
      </c>
      <c r="L25" s="114">
        <v>5058967.85</v>
      </c>
      <c r="M25" s="114">
        <v>0</v>
      </c>
      <c r="N25" s="109">
        <f t="shared" si="5"/>
        <v>99.9997598330098</v>
      </c>
      <c r="O25" s="86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</row>
    <row r="26" spans="1:41" s="8" customFormat="1" ht="98.25" customHeight="1">
      <c r="A26" s="290"/>
      <c r="B26" s="63" t="s">
        <v>40</v>
      </c>
      <c r="C26" s="34"/>
      <c r="D26" s="24" t="s">
        <v>225</v>
      </c>
      <c r="E26" s="102">
        <f>SUM(E27:E27)</f>
        <v>13000</v>
      </c>
      <c r="F26" s="102">
        <f>SUM(F27:F27)</f>
        <v>13000</v>
      </c>
      <c r="G26" s="116">
        <f>G27</f>
        <v>0</v>
      </c>
      <c r="H26" s="230">
        <f>SUM(H27:H27)</f>
        <v>17000</v>
      </c>
      <c r="I26" s="102">
        <f>SUM(I27:I27)</f>
        <v>17000</v>
      </c>
      <c r="J26" s="116">
        <f>J27</f>
        <v>0</v>
      </c>
      <c r="K26" s="230">
        <f>SUM(K27:K27)</f>
        <v>16098.1</v>
      </c>
      <c r="L26" s="102">
        <f>SUM(L27:L27)</f>
        <v>16098.1</v>
      </c>
      <c r="M26" s="116">
        <f>M27</f>
        <v>0</v>
      </c>
      <c r="N26" s="103">
        <f t="shared" si="5"/>
        <v>94.69470588235295</v>
      </c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</row>
    <row r="27" spans="1:41" s="13" customFormat="1" ht="74.25" customHeight="1">
      <c r="A27" s="291"/>
      <c r="B27" s="67"/>
      <c r="C27" s="20" t="s">
        <v>52</v>
      </c>
      <c r="D27" s="11" t="s">
        <v>211</v>
      </c>
      <c r="E27" s="114">
        <f>SUM(F27:G27)</f>
        <v>13000</v>
      </c>
      <c r="F27" s="114">
        <v>13000</v>
      </c>
      <c r="G27" s="114"/>
      <c r="H27" s="234">
        <f>SUM(I27:J27)</f>
        <v>17000</v>
      </c>
      <c r="I27" s="114">
        <v>17000</v>
      </c>
      <c r="J27" s="114"/>
      <c r="K27" s="234">
        <f>SUM(L27:M27)</f>
        <v>16098.1</v>
      </c>
      <c r="L27" s="114">
        <v>16098.1</v>
      </c>
      <c r="M27" s="114">
        <v>0</v>
      </c>
      <c r="N27" s="109">
        <f t="shared" si="5"/>
        <v>94.69470588235295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8" customFormat="1" ht="39.75" customHeight="1">
      <c r="A28" s="290"/>
      <c r="B28" s="61" t="s">
        <v>44</v>
      </c>
      <c r="C28" s="34"/>
      <c r="D28" s="24" t="s">
        <v>45</v>
      </c>
      <c r="E28" s="103">
        <f>SUM(F28:G28)</f>
        <v>62000</v>
      </c>
      <c r="F28" s="116">
        <f>F29</f>
        <v>62000</v>
      </c>
      <c r="G28" s="116">
        <f>G29</f>
        <v>0</v>
      </c>
      <c r="H28" s="240">
        <f>SUM(I28:J28)</f>
        <v>62000</v>
      </c>
      <c r="I28" s="116">
        <f>I29</f>
        <v>62000</v>
      </c>
      <c r="J28" s="116">
        <f>J29</f>
        <v>0</v>
      </c>
      <c r="K28" s="240">
        <f>SUM(L28:M28)</f>
        <v>62000</v>
      </c>
      <c r="L28" s="116">
        <f>L29</f>
        <v>62000</v>
      </c>
      <c r="M28" s="116">
        <f>M29</f>
        <v>0</v>
      </c>
      <c r="N28" s="103">
        <f>K28/H28*100</f>
        <v>100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41" s="13" customFormat="1" ht="72.75" customHeight="1">
      <c r="A29" s="328"/>
      <c r="B29" s="66"/>
      <c r="C29" s="20" t="s">
        <v>52</v>
      </c>
      <c r="D29" s="11" t="s">
        <v>211</v>
      </c>
      <c r="E29" s="148">
        <f>SUM(F29:G29)</f>
        <v>62000</v>
      </c>
      <c r="F29" s="135">
        <v>62000</v>
      </c>
      <c r="G29" s="114"/>
      <c r="H29" s="242">
        <f>SUM(I29:J29)</f>
        <v>62000</v>
      </c>
      <c r="I29" s="135">
        <v>62000</v>
      </c>
      <c r="J29" s="114"/>
      <c r="K29" s="242">
        <f>SUM(L29:M29)</f>
        <v>62000</v>
      </c>
      <c r="L29" s="135">
        <v>62000</v>
      </c>
      <c r="M29" s="114">
        <v>0</v>
      </c>
      <c r="N29" s="109">
        <f>K29/H29*100</f>
        <v>100</v>
      </c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8" customFormat="1" ht="40.5" customHeight="1" thickBot="1">
      <c r="A30" s="304" t="s">
        <v>98</v>
      </c>
      <c r="B30" s="305"/>
      <c r="C30" s="305"/>
      <c r="D30" s="306"/>
      <c r="E30" s="165">
        <f>SUM(F30:G30)</f>
        <v>5148200</v>
      </c>
      <c r="F30" s="165">
        <f>F5+F8+F13+F20+F23</f>
        <v>5148200</v>
      </c>
      <c r="G30" s="165">
        <f>G5+G8+G13+G20+G23</f>
        <v>0</v>
      </c>
      <c r="H30" s="250">
        <f>SUM(I30:J30)</f>
        <v>6344872.33</v>
      </c>
      <c r="I30" s="165">
        <f>I5+I8+I13+I20+I23</f>
        <v>6344872.33</v>
      </c>
      <c r="J30" s="165">
        <f>J5+J8+J13+J20+J23</f>
        <v>0</v>
      </c>
      <c r="K30" s="250">
        <f>SUM(L30:M30)</f>
        <v>6337308.279999999</v>
      </c>
      <c r="L30" s="165">
        <f>L5+L8+L13+L20+L23</f>
        <v>6337308.279999999</v>
      </c>
      <c r="M30" s="165">
        <f>M5+M8+M13+M20+M23</f>
        <v>0</v>
      </c>
      <c r="N30" s="142">
        <f>K30/H30*100</f>
        <v>99.88078483527184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</row>
    <row r="31" spans="1:41" s="13" customFormat="1" ht="18">
      <c r="A31" s="74"/>
      <c r="B31" s="69"/>
      <c r="C31" s="37"/>
      <c r="D31" s="171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1:41" s="13" customFormat="1" ht="30" customHeight="1">
      <c r="A32" s="74"/>
      <c r="B32" s="69"/>
      <c r="C32" s="37"/>
      <c r="D32" s="3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13" customFormat="1" ht="18">
      <c r="A33" s="74"/>
      <c r="B33" s="70"/>
      <c r="C33" s="37"/>
      <c r="D33" s="3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s="13" customFormat="1" ht="18">
      <c r="A34" s="74"/>
      <c r="B34" s="70"/>
      <c r="C34" s="37"/>
      <c r="D34" s="168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s="13" customFormat="1" ht="18">
      <c r="A35" s="74"/>
      <c r="B35" s="70"/>
      <c r="C35" s="37"/>
      <c r="D35" s="3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41" s="13" customFormat="1" ht="18">
      <c r="A36" s="74"/>
      <c r="B36" s="69"/>
      <c r="C36" s="37"/>
      <c r="D36" s="4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41" s="13" customFormat="1" ht="18">
      <c r="A37" s="74"/>
      <c r="B37" s="69"/>
      <c r="C37" s="37"/>
      <c r="D37" s="4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1:41" s="13" customFormat="1" ht="18">
      <c r="A38" s="74"/>
      <c r="B38" s="69"/>
      <c r="C38" s="37"/>
      <c r="D38" s="4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</row>
    <row r="39" spans="1:41" s="13" customFormat="1" ht="18">
      <c r="A39" s="74"/>
      <c r="B39" s="69"/>
      <c r="C39" s="37"/>
      <c r="D39" s="4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</row>
    <row r="40" spans="1:41" s="13" customFormat="1" ht="18">
      <c r="A40" s="74"/>
      <c r="B40" s="69"/>
      <c r="C40" s="37"/>
      <c r="D40" s="4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s="13" customFormat="1" ht="18">
      <c r="A41" s="74"/>
      <c r="B41" s="69"/>
      <c r="C41" s="37"/>
      <c r="D41" s="4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s="13" customFormat="1" ht="18">
      <c r="A42" s="74"/>
      <c r="B42" s="69"/>
      <c r="C42" s="37"/>
      <c r="D42" s="4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s="13" customFormat="1" ht="18">
      <c r="A43" s="74"/>
      <c r="B43" s="69"/>
      <c r="C43" s="37"/>
      <c r="D43" s="4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s="13" customFormat="1" ht="18">
      <c r="A44" s="74"/>
      <c r="B44" s="69"/>
      <c r="C44" s="37"/>
      <c r="D44" s="4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s="13" customFormat="1" ht="18">
      <c r="A45" s="74"/>
      <c r="B45" s="69"/>
      <c r="C45" s="37"/>
      <c r="D45" s="4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</row>
    <row r="46" spans="1:41" s="13" customFormat="1" ht="18">
      <c r="A46" s="74"/>
      <c r="B46" s="69"/>
      <c r="C46" s="37"/>
      <c r="D46" s="4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s="13" customFormat="1" ht="18">
      <c r="A47" s="74"/>
      <c r="B47" s="69"/>
      <c r="C47" s="37"/>
      <c r="D47" s="4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s="13" customFormat="1" ht="18">
      <c r="A48" s="74"/>
      <c r="B48" s="69"/>
      <c r="C48" s="37"/>
      <c r="D48" s="4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s="13" customFormat="1" ht="18">
      <c r="A49" s="74"/>
      <c r="B49" s="69"/>
      <c r="C49" s="37"/>
      <c r="D49" s="4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1:41" s="13" customFormat="1" ht="18">
      <c r="A50" s="74"/>
      <c r="B50" s="69"/>
      <c r="C50" s="37"/>
      <c r="D50" s="4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s="13" customFormat="1" ht="18">
      <c r="A51" s="74"/>
      <c r="B51" s="69"/>
      <c r="C51" s="37"/>
      <c r="D51" s="4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  <row r="52" spans="1:41" s="13" customFormat="1" ht="18">
      <c r="A52" s="74"/>
      <c r="B52" s="69"/>
      <c r="C52" s="37"/>
      <c r="D52" s="4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s="13" customFormat="1" ht="18">
      <c r="A53" s="74"/>
      <c r="B53" s="69"/>
      <c r="C53" s="37"/>
      <c r="D53" s="4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</row>
    <row r="54" spans="1:41" s="13" customFormat="1" ht="18">
      <c r="A54" s="74"/>
      <c r="B54" s="69"/>
      <c r="C54" s="37"/>
      <c r="D54" s="4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</row>
    <row r="55" spans="1:41" s="13" customFormat="1" ht="18">
      <c r="A55" s="74"/>
      <c r="B55" s="69"/>
      <c r="C55" s="37"/>
      <c r="D55" s="4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</row>
    <row r="56" spans="1:41" s="13" customFormat="1" ht="18">
      <c r="A56" s="74"/>
      <c r="B56" s="69"/>
      <c r="C56" s="37"/>
      <c r="D56" s="4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</row>
    <row r="57" spans="1:41" s="13" customFormat="1" ht="18">
      <c r="A57" s="74"/>
      <c r="B57" s="69"/>
      <c r="C57" s="37"/>
      <c r="D57" s="4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</row>
    <row r="58" spans="1:41" s="13" customFormat="1" ht="18">
      <c r="A58" s="74"/>
      <c r="B58" s="69"/>
      <c r="C58" s="37"/>
      <c r="D58" s="4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</row>
    <row r="59" spans="1:41" s="13" customFormat="1" ht="18">
      <c r="A59" s="74"/>
      <c r="B59" s="69"/>
      <c r="C59" s="37"/>
      <c r="D59" s="4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</row>
    <row r="60" spans="1:41" s="13" customFormat="1" ht="18">
      <c r="A60" s="74"/>
      <c r="B60" s="69"/>
      <c r="C60" s="37"/>
      <c r="D60" s="4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</row>
    <row r="61" spans="5:7" ht="18">
      <c r="E61" s="173"/>
      <c r="F61" s="173"/>
      <c r="G61" s="173"/>
    </row>
    <row r="62" spans="5:7" ht="18">
      <c r="E62" s="173"/>
      <c r="F62" s="173"/>
      <c r="G62" s="173"/>
    </row>
    <row r="63" spans="5:7" ht="18">
      <c r="E63" s="173"/>
      <c r="F63" s="173"/>
      <c r="G63" s="173"/>
    </row>
    <row r="64" spans="5:7" ht="18">
      <c r="E64" s="173"/>
      <c r="F64" s="173"/>
      <c r="G64" s="173"/>
    </row>
    <row r="65" spans="5:7" ht="18">
      <c r="E65" s="173"/>
      <c r="F65" s="173"/>
      <c r="G65" s="173"/>
    </row>
    <row r="66" spans="5:7" ht="18">
      <c r="E66" s="173"/>
      <c r="F66" s="173"/>
      <c r="G66" s="173"/>
    </row>
    <row r="67" spans="5:7" ht="18">
      <c r="E67" s="173"/>
      <c r="F67" s="173"/>
      <c r="G67" s="173"/>
    </row>
    <row r="68" spans="5:7" ht="18">
      <c r="E68" s="173"/>
      <c r="F68" s="173"/>
      <c r="G68" s="173"/>
    </row>
    <row r="69" spans="5:7" ht="18">
      <c r="E69" s="173"/>
      <c r="F69" s="173"/>
      <c r="G69" s="173"/>
    </row>
    <row r="70" spans="5:7" ht="18">
      <c r="E70" s="173"/>
      <c r="F70" s="173"/>
      <c r="G70" s="173"/>
    </row>
    <row r="71" spans="5:7" ht="18">
      <c r="E71" s="173"/>
      <c r="F71" s="173"/>
      <c r="G71" s="173"/>
    </row>
    <row r="72" spans="5:7" ht="18">
      <c r="E72" s="173"/>
      <c r="F72" s="173"/>
      <c r="G72" s="173"/>
    </row>
    <row r="73" spans="5:7" ht="18">
      <c r="E73" s="173"/>
      <c r="F73" s="173"/>
      <c r="G73" s="173"/>
    </row>
    <row r="74" spans="5:7" ht="18">
      <c r="E74" s="173"/>
      <c r="F74" s="173"/>
      <c r="G74" s="173"/>
    </row>
    <row r="75" spans="5:7" ht="18">
      <c r="E75" s="173"/>
      <c r="F75" s="173"/>
      <c r="G75" s="173"/>
    </row>
    <row r="76" spans="5:7" ht="18">
      <c r="E76" s="173"/>
      <c r="F76" s="173"/>
      <c r="G76" s="173"/>
    </row>
    <row r="77" spans="5:7" ht="18">
      <c r="E77" s="173"/>
      <c r="F77" s="173"/>
      <c r="G77" s="173"/>
    </row>
  </sheetData>
  <mergeCells count="17">
    <mergeCell ref="F2:G2"/>
    <mergeCell ref="E2:E3"/>
    <mergeCell ref="N2:N3"/>
    <mergeCell ref="H2:H3"/>
    <mergeCell ref="I2:J2"/>
    <mergeCell ref="K2:K3"/>
    <mergeCell ref="L2:M2"/>
    <mergeCell ref="D2:D3"/>
    <mergeCell ref="C2:C3"/>
    <mergeCell ref="M1:N1"/>
    <mergeCell ref="A30:D30"/>
    <mergeCell ref="A9:A10"/>
    <mergeCell ref="A14:A15"/>
    <mergeCell ref="A24:A29"/>
    <mergeCell ref="B2:B3"/>
    <mergeCell ref="A2:A3"/>
    <mergeCell ref="D1:G1"/>
  </mergeCells>
  <printOptions horizontalCentered="1"/>
  <pageMargins left="0" right="0" top="0.5905511811023623" bottom="0.3937007874015748" header="0" footer="0"/>
  <pageSetup firstPageNumber="23" useFirstPageNumber="1" fitToHeight="3"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2011-03-31T14:21:02Z</cp:lastPrinted>
  <dcterms:created xsi:type="dcterms:W3CDTF">2002-10-14T06:46:41Z</dcterms:created>
  <dcterms:modified xsi:type="dcterms:W3CDTF">2011-05-05T05:32:51Z</dcterms:modified>
  <cp:category/>
  <cp:version/>
  <cp:contentType/>
  <cp:contentStatus/>
</cp:coreProperties>
</file>