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15" tabRatio="799" activeTab="0"/>
  </bookViews>
  <sheets>
    <sheet name="zał.1.doch 2015" sheetId="1" r:id="rId1"/>
  </sheets>
  <definedNames>
    <definedName name="_xlnm.Print_Area" localSheetId="0">'zał.1.doch 2015'!$A$1:$G$138</definedName>
    <definedName name="_xlnm.Print_Titles" localSheetId="0">'zał.1.doch 2015'!$3:$5</definedName>
  </definedNames>
  <calcPr fullCalcOnLoad="1"/>
</workbook>
</file>

<file path=xl/sharedStrings.xml><?xml version="1.0" encoding="utf-8"?>
<sst xmlns="http://schemas.openxmlformats.org/spreadsheetml/2006/main" count="276" uniqueCount="184">
  <si>
    <t>85295</t>
  </si>
  <si>
    <t>Dział</t>
  </si>
  <si>
    <t>Pozostała działalność</t>
  </si>
  <si>
    <t>Cmentarze</t>
  </si>
  <si>
    <t>Gimnazja</t>
  </si>
  <si>
    <t>Instytucje kultury fizycznej</t>
  </si>
  <si>
    <t>Gospodarka gruntami i nieruchomościami</t>
  </si>
  <si>
    <t xml:space="preserve">Przedszkola </t>
  </si>
  <si>
    <t>Działalność usługowa</t>
  </si>
  <si>
    <t>Gospodarka mieszkaniowa</t>
  </si>
  <si>
    <t>Administracja publiczna</t>
  </si>
  <si>
    <t>Oświata i wychowanie</t>
  </si>
  <si>
    <t>Kultura i ochrona dziedzictwa narodowego</t>
  </si>
  <si>
    <t>Biblioteki</t>
  </si>
  <si>
    <t>Pomoc społeczna</t>
  </si>
  <si>
    <t>Rozdział</t>
  </si>
  <si>
    <t>01095</t>
  </si>
  <si>
    <t>70005</t>
  </si>
  <si>
    <t>71035</t>
  </si>
  <si>
    <t>75801</t>
  </si>
  <si>
    <t>75011</t>
  </si>
  <si>
    <t>75101</t>
  </si>
  <si>
    <t>75601</t>
  </si>
  <si>
    <t>Wpływy z podatku dochodowego od osób fizycznych</t>
  </si>
  <si>
    <t>75615</t>
  </si>
  <si>
    <t>Wpływy z podatku rolnego, podatku leśnego, podatku od czynności cywilnoprawnych, podatków i opłat lokalnych od osób prawnych i innych jednostek organizacyjnych</t>
  </si>
  <si>
    <t>75616</t>
  </si>
  <si>
    <t>75618</t>
  </si>
  <si>
    <t>75621</t>
  </si>
  <si>
    <t>Udziały gmin w podatkach stanowiących dochód budżetu państwa</t>
  </si>
  <si>
    <t>75807</t>
  </si>
  <si>
    <t>75831</t>
  </si>
  <si>
    <t>Część równoważąca subwencji ogólnej dla gmin</t>
  </si>
  <si>
    <t>Szkoły podstawowe</t>
  </si>
  <si>
    <t>80101</t>
  </si>
  <si>
    <t>80104</t>
  </si>
  <si>
    <t>80110</t>
  </si>
  <si>
    <t>85212</t>
  </si>
  <si>
    <t>85213</t>
  </si>
  <si>
    <t>85214</t>
  </si>
  <si>
    <t>85219</t>
  </si>
  <si>
    <t>85228</t>
  </si>
  <si>
    <t>Usługi opiekuńcze i specjalistyczne usługi opiekuńcze</t>
  </si>
  <si>
    <t>92116</t>
  </si>
  <si>
    <t>92604</t>
  </si>
  <si>
    <t>758</t>
  </si>
  <si>
    <t>756</t>
  </si>
  <si>
    <t>2010</t>
  </si>
  <si>
    <t>0350</t>
  </si>
  <si>
    <t>0910</t>
  </si>
  <si>
    <t>0310</t>
  </si>
  <si>
    <t>0320</t>
  </si>
  <si>
    <t>0330</t>
  </si>
  <si>
    <t>0340</t>
  </si>
  <si>
    <t>0500</t>
  </si>
  <si>
    <t>0360</t>
  </si>
  <si>
    <t>0430</t>
  </si>
  <si>
    <t>0410</t>
  </si>
  <si>
    <t>0480</t>
  </si>
  <si>
    <t>0490</t>
  </si>
  <si>
    <t>0690</t>
  </si>
  <si>
    <t>0010</t>
  </si>
  <si>
    <t>0020</t>
  </si>
  <si>
    <t>2920</t>
  </si>
  <si>
    <t>0920</t>
  </si>
  <si>
    <t>801</t>
  </si>
  <si>
    <t>0750</t>
  </si>
  <si>
    <t>0970</t>
  </si>
  <si>
    <t>0830</t>
  </si>
  <si>
    <t>2310</t>
  </si>
  <si>
    <t>2320</t>
  </si>
  <si>
    <t>852</t>
  </si>
  <si>
    <t>2030</t>
  </si>
  <si>
    <t xml:space="preserve">2360 </t>
  </si>
  <si>
    <t>921</t>
  </si>
  <si>
    <t>926</t>
  </si>
  <si>
    <t>010</t>
  </si>
  <si>
    <t>700</t>
  </si>
  <si>
    <t>0470</t>
  </si>
  <si>
    <t>0770</t>
  </si>
  <si>
    <t>710</t>
  </si>
  <si>
    <t>750</t>
  </si>
  <si>
    <t>0760</t>
  </si>
  <si>
    <t>751</t>
  </si>
  <si>
    <t>80148</t>
  </si>
  <si>
    <t>Źródła dochodów</t>
  </si>
  <si>
    <t>754</t>
  </si>
  <si>
    <t>75416</t>
  </si>
  <si>
    <t>0570</t>
  </si>
  <si>
    <t>Grzywny , mandaty i inne kary pieniężne od osób fizycznych</t>
  </si>
  <si>
    <t>Bezpieczeństwo publiczne i ochrona przeciwpożarowa</t>
  </si>
  <si>
    <t>70004</t>
  </si>
  <si>
    <t>Różne jednostki obsługi gospodarki mieszkaniowej</t>
  </si>
  <si>
    <t>2680</t>
  </si>
  <si>
    <t>80113</t>
  </si>
  <si>
    <t>Dowożenie uczniów do szkół</t>
  </si>
  <si>
    <t>Składki na ubezpieczenia zdrowotne opłacane za osoby pobierające niektóre świadczenia z pomocy społecznej, niektóre świadczenia rodzinne oraz za osoby uczestniczące w zajęciach centrum integracji społecznej</t>
  </si>
  <si>
    <t>900</t>
  </si>
  <si>
    <t>Gospodarka komunalna i ochrona środowiska</t>
  </si>
  <si>
    <t>Dochody majątkowe</t>
  </si>
  <si>
    <t>0980</t>
  </si>
  <si>
    <t>2360</t>
  </si>
  <si>
    <t>85216</t>
  </si>
  <si>
    <t>Zasiłki stałe</t>
  </si>
  <si>
    <t>z tego:</t>
  </si>
  <si>
    <t>90019</t>
  </si>
  <si>
    <t>Wpływy i wydatki zwiazane z gromadzeniem środków z opłat i kar za korzystanie ze środowiska</t>
  </si>
  <si>
    <t>851</t>
  </si>
  <si>
    <t>Ochrona zdrowia</t>
  </si>
  <si>
    <t>85195</t>
  </si>
  <si>
    <t>853</t>
  </si>
  <si>
    <t>85395</t>
  </si>
  <si>
    <t>Pozostałe zadania w zakresie polityki społecznej</t>
  </si>
  <si>
    <t>80132</t>
  </si>
  <si>
    <t>Szkoły artystyczne</t>
  </si>
  <si>
    <t>Różne rozliczenia</t>
  </si>
  <si>
    <t>Stołówki szkolne i przedszkolne</t>
  </si>
  <si>
    <t>Dochody z najmu i dzierżawy składników majątkowych Skarbu Państwa, jednostek samorządu terytorialnego lub innych jednostek zaliczanych do sektora finansów publicznych oraz innych umów o podobnym charakterze</t>
  </si>
  <si>
    <t>Pozostałe odsetki</t>
  </si>
  <si>
    <t>Wpływy z różnych dochodów</t>
  </si>
  <si>
    <t>Wpływy z innych lokalnych opłat pobieranych przez jednostki samorządu terytorialnego na podstawie odrębnych ustaw</t>
  </si>
  <si>
    <t>Wpływy z tytułu przekształcenia prawa użytkowania wieczystego przysługującego osobom fizycznym w prawo własności</t>
  </si>
  <si>
    <t>Wpływy z usług</t>
  </si>
  <si>
    <t>Wpływy z różnych opłat</t>
  </si>
  <si>
    <t>Dotacje celowe otrzymane z gminy na zadania bieżące realizowane na podstawie porozumień (umów) między jednostkami samorządu terytorialnego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</si>
  <si>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</si>
  <si>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</si>
  <si>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</si>
  <si>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</si>
  <si>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</si>
  <si>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 od nieterminowych wpłat z tytułu podatków i opłat</t>
  </si>
  <si>
    <t xml:space="preserve">Rekompensaty utraconych dochodów w podatkach i opłatach lokalnych </t>
  </si>
  <si>
    <t>Podatek od spadków i darowizn</t>
  </si>
  <si>
    <t>Wpływy z opłaty targowej</t>
  </si>
  <si>
    <t>Wpływy z opłaty skarbowej</t>
  </si>
  <si>
    <t>Podatek dochodowy od osób fizycznych</t>
  </si>
  <si>
    <t>Podatek dochodowy od osób prawnych</t>
  </si>
  <si>
    <t>Subwencje ogólne z budżetu państwa</t>
  </si>
  <si>
    <t>Wpływy z tytułu zwrotów wypłaconych świadczeń z funduszu alimentacyjnego</t>
  </si>
  <si>
    <t>Dochody  jednostek samorzadu terytorialnego związane z realizacją zadań z zakresu administracji rządowej oraz innych zadań zleconych ustawami</t>
  </si>
  <si>
    <t>Wpływy z opłat za zezwolenia na sprzedaż napojów alkoholowych</t>
  </si>
  <si>
    <t>Dochody                bieżące</t>
  </si>
  <si>
    <t>Świadczenia rodzinne, świadczenie z funduszu alimentacyjnego oraz składki na ubezpieczenia emerytalne i rentowe z ubezpieczenia społecznego</t>
  </si>
  <si>
    <t xml:space="preserve">Urzędy naczelnych organów władzy państwowej, kontroli i ochrony prawa </t>
  </si>
  <si>
    <t>Straż  gminna (miejska)</t>
  </si>
  <si>
    <t xml:space="preserve">Urzędy naczelnych organów władzy państwowej, kontroli i ochrony prawa oraz sądownictwa </t>
  </si>
  <si>
    <t xml:space="preserve">Dochody od osób prawnych, od osób fizycznych i od innych jednostek nieposiadających osobowości prawnej oraz wydatki związane z ich poborem </t>
  </si>
  <si>
    <t>Wpływy z podatku rolnego, podatku leśnego, podatku od spadków i darowizn, podatku od czynności cywilnoprawnych oraz podatków i opłat lokalnych od osób fizycznych</t>
  </si>
  <si>
    <t>Wpływy  z innych opłat stanowiących dochody jednostek samorządu terytorialnego na podstawie ustaw</t>
  </si>
  <si>
    <t>Część oświatowa subwencji ogólnej dla jednostek samorządu terytorialnego</t>
  </si>
  <si>
    <t>Zasiłki i pomoc w naturze oraz składki na ubezpieczenia emerytalne i rentowe</t>
  </si>
  <si>
    <t>Ośrodki pomocy społecznej</t>
  </si>
  <si>
    <t>Dochody jednostek samorządu terytorialnego związane z realizacją zadań z zakresu administracji rządowej oraz innych zadań zleconych ustawami</t>
  </si>
  <si>
    <t>Dotacje celowe otrzymane z budżetu państwa na realizację własnych zadań bieżących gmin (związków gmin)</t>
  </si>
  <si>
    <t>Urzędy wojewódzkie</t>
  </si>
  <si>
    <t>Wpłaty z tytułu odpłatnego nabycia prawa własności oraz prawa użytkowania wieczystego nieruchomości</t>
  </si>
  <si>
    <t>Dotacje celowe otrzymane z powiatu na zadania bieżące realizowane na podstawie porozumień (umów) między jednostkami samorządu terytorialnego</t>
  </si>
  <si>
    <t>Dotacje celowe otrzymane z budżetu państwa na realizację zadań bieżących z zakresu administracji rządowej oraz innych zadań zleconych gminie (związkom gmin) ustawami</t>
  </si>
  <si>
    <t>Podatek od działalności gospodarczej osób fizycznych, opłacany w formie karty podatkowej</t>
  </si>
  <si>
    <t>85202</t>
  </si>
  <si>
    <t>Domy pomocy społecznej</t>
  </si>
  <si>
    <t>Paragraf</t>
  </si>
  <si>
    <t>85203</t>
  </si>
  <si>
    <t>Ośrodki wsparcia</t>
  </si>
  <si>
    <t>w groszach</t>
  </si>
  <si>
    <t>75814</t>
  </si>
  <si>
    <t>Różne rozliczenia finansowe</t>
  </si>
  <si>
    <t>Rolnictwo i łowiectwo</t>
  </si>
  <si>
    <t>Kultura fizyczna i sport</t>
  </si>
  <si>
    <t>2707</t>
  </si>
  <si>
    <t>2709</t>
  </si>
  <si>
    <t>Środki na dofinansowanie własnych zadań bieżących gmin (związków gmin), powiatów (związku powiatów), samorzadów województw, pozyskane z innych źródeł</t>
  </si>
  <si>
    <t>O G ÓŁ E M</t>
  </si>
  <si>
    <t>Wpływy z opłat za trwały zarząd,użytkowanie, służebność i użytkowanie  wieczyste nieruchomości</t>
  </si>
  <si>
    <t xml:space="preserve"> Dochody budżetu Gminy Pyrzyce w 2015 roku           </t>
  </si>
  <si>
    <t xml:space="preserve">Plan  na 2015 rok wg projektu uchwały budżetowej </t>
  </si>
  <si>
    <t>80103</t>
  </si>
  <si>
    <t>80106</t>
  </si>
  <si>
    <t>Oddziały przedszkolne w szkołach podstawowych</t>
  </si>
  <si>
    <t>Inne formy wychowania przedszkolnego</t>
  </si>
  <si>
    <t>2900</t>
  </si>
  <si>
    <t>Wpływy z wpłat gmin i powiatów na rzecz innych jednostek samorządu terytorialnego oraz związków gmin lub związków powiatów na dofionansowanie zadan bieżących</t>
  </si>
  <si>
    <r>
      <t xml:space="preserve">Część wyrównawcza subwencji ogólnej dla gmin                                          </t>
    </r>
    <r>
      <rPr>
        <sz val="14"/>
        <color indexed="8"/>
        <rFont val="Arial"/>
        <family val="2"/>
      </rPr>
      <t xml:space="preserve">                                                                                                 </t>
    </r>
  </si>
  <si>
    <t xml:space="preserve">Załącznik Nr 1                                                            do Uchwały Nr III/7/14                        Rady Miejskiej w Pyrzycach                                              z dnia 29 grudnia 2014r.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</si>
</sst>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\ &quot;zł&quot;"/>
    <numFmt numFmtId="174" formatCode="#,##0\ &quot;zł&quot;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b/>
      <sz val="16"/>
      <color indexed="8"/>
      <name val="Arial CE"/>
      <family val="2"/>
    </font>
    <font>
      <i/>
      <u val="single"/>
      <sz val="12"/>
      <color indexed="8"/>
      <name val="Arial CE"/>
      <family val="2"/>
    </font>
    <font>
      <i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6"/>
      <color indexed="8"/>
      <name val="Arial CE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Arial"/>
      <family val="2"/>
    </font>
    <font>
      <b/>
      <sz val="14"/>
      <color theme="1"/>
      <name val="Arial CE"/>
      <family val="2"/>
    </font>
    <font>
      <sz val="14"/>
      <color theme="1"/>
      <name val="Arial CE"/>
      <family val="2"/>
    </font>
    <font>
      <b/>
      <sz val="16"/>
      <color theme="1"/>
      <name val="Arial CE"/>
      <family val="2"/>
    </font>
    <font>
      <i/>
      <u val="single"/>
      <sz val="12"/>
      <color theme="1"/>
      <name val="Arial CE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sz val="10"/>
      <color theme="1"/>
      <name val="Arial CE"/>
      <family val="0"/>
    </font>
    <font>
      <sz val="16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47" fillId="0" borderId="10" xfId="0" applyNumberFormat="1" applyFont="1" applyFill="1" applyBorder="1" applyAlignment="1">
      <alignment horizontal="right" vertical="center"/>
    </xf>
    <xf numFmtId="49" fontId="47" fillId="0" borderId="10" xfId="0" applyNumberFormat="1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4" fontId="47" fillId="0" borderId="12" xfId="0" applyNumberFormat="1" applyFont="1" applyFill="1" applyBorder="1" applyAlignment="1">
      <alignment horizontal="right" vertical="center"/>
    </xf>
    <xf numFmtId="4" fontId="47" fillId="0" borderId="10" xfId="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/>
    </xf>
    <xf numFmtId="4" fontId="47" fillId="0" borderId="0" xfId="0" applyNumberFormat="1" applyFont="1" applyFill="1" applyBorder="1" applyAlignment="1">
      <alignment/>
    </xf>
    <xf numFmtId="49" fontId="48" fillId="0" borderId="0" xfId="0" applyNumberFormat="1" applyFont="1" applyFill="1" applyAlignment="1">
      <alignment horizontal="right" wrapText="1"/>
    </xf>
    <xf numFmtId="49" fontId="49" fillId="0" borderId="0" xfId="0" applyNumberFormat="1" applyFont="1" applyFill="1" applyAlignment="1">
      <alignment horizontal="right" vertical="center"/>
    </xf>
    <xf numFmtId="49" fontId="49" fillId="0" borderId="0" xfId="0" applyNumberFormat="1" applyFont="1" applyFill="1" applyAlignment="1">
      <alignment vertical="center"/>
    </xf>
    <xf numFmtId="49" fontId="50" fillId="0" borderId="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Alignment="1">
      <alignment/>
    </xf>
    <xf numFmtId="49" fontId="48" fillId="0" borderId="0" xfId="0" applyNumberFormat="1" applyFont="1" applyFill="1" applyBorder="1" applyAlignment="1">
      <alignment horizontal="center" vertical="center" wrapText="1"/>
    </xf>
    <xf numFmtId="4" fontId="49" fillId="0" borderId="13" xfId="0" applyNumberFormat="1" applyFont="1" applyFill="1" applyBorder="1" applyAlignment="1">
      <alignment horizontal="left" vertical="top" wrapText="1"/>
    </xf>
    <xf numFmtId="0" fontId="51" fillId="0" borderId="13" xfId="0" applyFont="1" applyBorder="1" applyAlignment="1">
      <alignment horizontal="center" wrapText="1"/>
    </xf>
    <xf numFmtId="0" fontId="52" fillId="0" borderId="0" xfId="0" applyFont="1" applyFill="1" applyAlignment="1">
      <alignment/>
    </xf>
    <xf numFmtId="0" fontId="52" fillId="32" borderId="0" xfId="0" applyFont="1" applyFill="1" applyAlignment="1">
      <alignment/>
    </xf>
    <xf numFmtId="4" fontId="47" fillId="32" borderId="10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Alignment="1">
      <alignment/>
    </xf>
    <xf numFmtId="49" fontId="53" fillId="0" borderId="14" xfId="0" applyNumberFormat="1" applyFont="1" applyFill="1" applyBorder="1" applyAlignment="1">
      <alignment horizontal="right" vertical="center"/>
    </xf>
    <xf numFmtId="49" fontId="53" fillId="0" borderId="15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3" fillId="0" borderId="17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49" fontId="47" fillId="32" borderId="18" xfId="0" applyNumberFormat="1" applyFont="1" applyFill="1" applyBorder="1" applyAlignment="1">
      <alignment horizontal="right" vertical="center"/>
    </xf>
    <xf numFmtId="49" fontId="47" fillId="32" borderId="18" xfId="0" applyNumberFormat="1" applyFont="1" applyFill="1" applyBorder="1" applyAlignment="1">
      <alignment horizontal="center" vertical="center"/>
    </xf>
    <xf numFmtId="0" fontId="47" fillId="32" borderId="19" xfId="0" applyFont="1" applyFill="1" applyBorder="1" applyAlignment="1">
      <alignment vertical="center"/>
    </xf>
    <xf numFmtId="4" fontId="47" fillId="32" borderId="20" xfId="0" applyNumberFormat="1" applyFont="1" applyFill="1" applyBorder="1" applyAlignment="1">
      <alignment horizontal="right" vertical="center"/>
    </xf>
    <xf numFmtId="4" fontId="47" fillId="32" borderId="18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/>
    </xf>
    <xf numFmtId="0" fontId="47" fillId="32" borderId="0" xfId="0" applyFont="1" applyFill="1" applyBorder="1" applyAlignment="1">
      <alignment/>
    </xf>
    <xf numFmtId="49" fontId="47" fillId="0" borderId="21" xfId="0" applyNumberFormat="1" applyFont="1" applyFill="1" applyBorder="1" applyAlignment="1">
      <alignment horizontal="right" vertical="center"/>
    </xf>
    <xf numFmtId="49" fontId="52" fillId="0" borderId="22" xfId="0" applyNumberFormat="1" applyFont="1" applyFill="1" applyBorder="1" applyAlignment="1">
      <alignment horizontal="right" vertical="center"/>
    </xf>
    <xf numFmtId="49" fontId="52" fillId="0" borderId="23" xfId="0" applyNumberFormat="1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vertical="center" wrapText="1"/>
    </xf>
    <xf numFmtId="4" fontId="52" fillId="0" borderId="24" xfId="0" applyNumberFormat="1" applyFont="1" applyFill="1" applyBorder="1" applyAlignment="1">
      <alignment horizontal="right" vertical="center"/>
    </xf>
    <xf numFmtId="4" fontId="52" fillId="0" borderId="10" xfId="0" applyNumberFormat="1" applyFont="1" applyFill="1" applyBorder="1" applyAlignment="1">
      <alignment horizontal="right" vertical="center"/>
    </xf>
    <xf numFmtId="4" fontId="52" fillId="0" borderId="0" xfId="0" applyNumberFormat="1" applyFont="1" applyFill="1" applyBorder="1" applyAlignment="1">
      <alignment/>
    </xf>
    <xf numFmtId="49" fontId="52" fillId="0" borderId="25" xfId="0" applyNumberFormat="1" applyFont="1" applyFill="1" applyBorder="1" applyAlignment="1">
      <alignment horizontal="right" vertical="center"/>
    </xf>
    <xf numFmtId="49" fontId="52" fillId="0" borderId="23" xfId="0" applyNumberFormat="1" applyFont="1" applyFill="1" applyBorder="1" applyAlignment="1">
      <alignment vertical="center"/>
    </xf>
    <xf numFmtId="0" fontId="52" fillId="0" borderId="11" xfId="0" applyFont="1" applyFill="1" applyBorder="1" applyAlignment="1">
      <alignment vertical="center" wrapText="1"/>
    </xf>
    <xf numFmtId="4" fontId="52" fillId="0" borderId="26" xfId="0" applyNumberFormat="1" applyFont="1" applyFill="1" applyBorder="1" applyAlignment="1">
      <alignment horizontal="right" vertical="center"/>
    </xf>
    <xf numFmtId="49" fontId="47" fillId="32" borderId="27" xfId="0" applyNumberFormat="1" applyFont="1" applyFill="1" applyBorder="1" applyAlignment="1">
      <alignment horizontal="right" vertical="center"/>
    </xf>
    <xf numFmtId="49" fontId="47" fillId="0" borderId="26" xfId="0" applyNumberFormat="1" applyFont="1" applyFill="1" applyBorder="1" applyAlignment="1">
      <alignment horizontal="right" vertical="center"/>
    </xf>
    <xf numFmtId="4" fontId="53" fillId="0" borderId="28" xfId="0" applyNumberFormat="1" applyFont="1" applyFill="1" applyBorder="1" applyAlignment="1">
      <alignment horizontal="left" vertical="center"/>
    </xf>
    <xf numFmtId="4" fontId="47" fillId="0" borderId="28" xfId="0" applyNumberFormat="1" applyFont="1" applyFill="1" applyBorder="1" applyAlignment="1">
      <alignment horizontal="left" vertical="center" wrapText="1"/>
    </xf>
    <xf numFmtId="4" fontId="47" fillId="0" borderId="24" xfId="0" applyNumberFormat="1" applyFont="1" applyFill="1" applyBorder="1" applyAlignment="1">
      <alignment horizontal="right" vertical="center"/>
    </xf>
    <xf numFmtId="4" fontId="47" fillId="0" borderId="29" xfId="0" applyNumberFormat="1" applyFont="1" applyFill="1" applyBorder="1" applyAlignment="1">
      <alignment horizontal="right" vertical="center"/>
    </xf>
    <xf numFmtId="49" fontId="52" fillId="0" borderId="30" xfId="0" applyNumberFormat="1" applyFont="1" applyFill="1" applyBorder="1" applyAlignment="1">
      <alignment horizontal="right"/>
    </xf>
    <xf numFmtId="49" fontId="52" fillId="0" borderId="10" xfId="0" applyNumberFormat="1" applyFont="1" applyFill="1" applyBorder="1" applyAlignment="1">
      <alignment horizontal="left" vertical="center"/>
    </xf>
    <xf numFmtId="4" fontId="52" fillId="0" borderId="29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/>
    </xf>
    <xf numFmtId="49" fontId="52" fillId="0" borderId="13" xfId="0" applyNumberFormat="1" applyFont="1" applyFill="1" applyBorder="1" applyAlignment="1">
      <alignment horizontal="left" vertical="center"/>
    </xf>
    <xf numFmtId="0" fontId="52" fillId="0" borderId="30" xfId="0" applyFont="1" applyFill="1" applyBorder="1" applyAlignment="1">
      <alignment vertical="center"/>
    </xf>
    <xf numFmtId="49" fontId="47" fillId="0" borderId="31" xfId="0" applyNumberFormat="1" applyFont="1" applyFill="1" applyBorder="1" applyAlignment="1">
      <alignment horizontal="right" vertical="center"/>
    </xf>
    <xf numFmtId="49" fontId="47" fillId="0" borderId="29" xfId="0" applyNumberFormat="1" applyFont="1" applyFill="1" applyBorder="1" applyAlignment="1">
      <alignment vertical="center"/>
    </xf>
    <xf numFmtId="4" fontId="47" fillId="0" borderId="32" xfId="0" applyNumberFormat="1" applyFont="1" applyFill="1" applyBorder="1" applyAlignment="1">
      <alignment horizontal="left" vertical="center" wrapText="1"/>
    </xf>
    <xf numFmtId="0" fontId="52" fillId="0" borderId="33" xfId="0" applyFont="1" applyFill="1" applyBorder="1" applyAlignment="1">
      <alignment vertical="center" wrapText="1"/>
    </xf>
    <xf numFmtId="0" fontId="52" fillId="0" borderId="32" xfId="0" applyFont="1" applyFill="1" applyBorder="1" applyAlignment="1">
      <alignment vertical="center"/>
    </xf>
    <xf numFmtId="49" fontId="47" fillId="32" borderId="34" xfId="0" applyNumberFormat="1" applyFont="1" applyFill="1" applyBorder="1" applyAlignment="1">
      <alignment horizontal="right" vertical="center"/>
    </xf>
    <xf numFmtId="49" fontId="47" fillId="32" borderId="27" xfId="0" applyNumberFormat="1" applyFont="1" applyFill="1" applyBorder="1" applyAlignment="1">
      <alignment horizontal="center" vertical="center"/>
    </xf>
    <xf numFmtId="0" fontId="47" fillId="32" borderId="35" xfId="0" applyFont="1" applyFill="1" applyBorder="1" applyAlignment="1">
      <alignment vertical="center"/>
    </xf>
    <xf numFmtId="4" fontId="47" fillId="32" borderId="34" xfId="0" applyNumberFormat="1" applyFont="1" applyFill="1" applyBorder="1" applyAlignment="1">
      <alignment horizontal="right" vertical="center"/>
    </xf>
    <xf numFmtId="4" fontId="47" fillId="32" borderId="36" xfId="0" applyNumberFormat="1" applyFont="1" applyFill="1" applyBorder="1" applyAlignment="1">
      <alignment horizontal="right" vertical="center"/>
    </xf>
    <xf numFmtId="49" fontId="47" fillId="0" borderId="29" xfId="0" applyNumberFormat="1" applyFont="1" applyFill="1" applyBorder="1" applyAlignment="1">
      <alignment horizontal="right" vertical="center"/>
    </xf>
    <xf numFmtId="0" fontId="47" fillId="0" borderId="28" xfId="0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49" fontId="47" fillId="0" borderId="37" xfId="0" applyNumberFormat="1" applyFont="1" applyFill="1" applyBorder="1" applyAlignment="1">
      <alignment horizontal="right" vertical="center"/>
    </xf>
    <xf numFmtId="49" fontId="47" fillId="0" borderId="37" xfId="0" applyNumberFormat="1" applyFont="1" applyFill="1" applyBorder="1" applyAlignment="1">
      <alignment vertical="center"/>
    </xf>
    <xf numFmtId="0" fontId="47" fillId="0" borderId="38" xfId="0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 horizontal="right" vertical="center"/>
    </xf>
    <xf numFmtId="4" fontId="52" fillId="0" borderId="12" xfId="0" applyNumberFormat="1" applyFont="1" applyFill="1" applyBorder="1" applyAlignment="1">
      <alignment horizontal="right" vertical="center"/>
    </xf>
    <xf numFmtId="0" fontId="47" fillId="32" borderId="35" xfId="0" applyFont="1" applyFill="1" applyBorder="1" applyAlignment="1">
      <alignment vertical="center" wrapText="1"/>
    </xf>
    <xf numFmtId="49" fontId="47" fillId="0" borderId="39" xfId="0" applyNumberFormat="1" applyFont="1" applyFill="1" applyBorder="1" applyAlignment="1">
      <alignment horizontal="right" vertical="center"/>
    </xf>
    <xf numFmtId="49" fontId="47" fillId="0" borderId="29" xfId="0" applyNumberFormat="1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vertical="center" wrapText="1"/>
    </xf>
    <xf numFmtId="49" fontId="52" fillId="0" borderId="15" xfId="0" applyNumberFormat="1" applyFont="1" applyFill="1" applyBorder="1" applyAlignment="1">
      <alignment horizontal="right" vertical="center"/>
    </xf>
    <xf numFmtId="49" fontId="52" fillId="0" borderId="17" xfId="0" applyNumberFormat="1" applyFont="1" applyFill="1" applyBorder="1" applyAlignment="1">
      <alignment horizontal="left" vertical="center"/>
    </xf>
    <xf numFmtId="0" fontId="52" fillId="0" borderId="14" xfId="0" applyFont="1" applyFill="1" applyBorder="1" applyAlignment="1">
      <alignment vertical="center" wrapText="1"/>
    </xf>
    <xf numFmtId="4" fontId="52" fillId="0" borderId="27" xfId="0" applyNumberFormat="1" applyFont="1" applyFill="1" applyBorder="1" applyAlignment="1">
      <alignment horizontal="right" vertical="center"/>
    </xf>
    <xf numFmtId="0" fontId="47" fillId="32" borderId="19" xfId="0" applyFont="1" applyFill="1" applyBorder="1" applyAlignment="1">
      <alignment vertical="center" wrapText="1"/>
    </xf>
    <xf numFmtId="49" fontId="47" fillId="0" borderId="29" xfId="0" applyNumberFormat="1" applyFont="1" applyFill="1" applyBorder="1" applyAlignment="1">
      <alignment horizontal="left" vertical="center"/>
    </xf>
    <xf numFmtId="49" fontId="52" fillId="0" borderId="17" xfId="0" applyNumberFormat="1" applyFont="1" applyFill="1" applyBorder="1" applyAlignment="1">
      <alignment horizontal="right" vertical="center"/>
    </xf>
    <xf numFmtId="0" fontId="52" fillId="0" borderId="17" xfId="0" applyFont="1" applyFill="1" applyBorder="1" applyAlignment="1">
      <alignment vertical="center" wrapText="1"/>
    </xf>
    <xf numFmtId="4" fontId="52" fillId="0" borderId="16" xfId="0" applyNumberFormat="1" applyFont="1" applyFill="1" applyBorder="1" applyAlignment="1">
      <alignment horizontal="right" vertical="center"/>
    </xf>
    <xf numFmtId="4" fontId="52" fillId="0" borderId="17" xfId="0" applyNumberFormat="1" applyFont="1" applyFill="1" applyBorder="1" applyAlignment="1">
      <alignment horizontal="right" vertical="center"/>
    </xf>
    <xf numFmtId="4" fontId="47" fillId="32" borderId="27" xfId="0" applyNumberFormat="1" applyFont="1" applyFill="1" applyBorder="1" applyAlignment="1">
      <alignment horizontal="right" vertical="center"/>
    </xf>
    <xf numFmtId="0" fontId="47" fillId="0" borderId="28" xfId="0" applyFont="1" applyFill="1" applyBorder="1" applyAlignment="1">
      <alignment horizontal="left" vertical="center" wrapText="1"/>
    </xf>
    <xf numFmtId="0" fontId="47" fillId="0" borderId="29" xfId="0" applyFont="1" applyFill="1" applyBorder="1" applyAlignment="1">
      <alignment horizontal="right" vertical="center" wrapText="1"/>
    </xf>
    <xf numFmtId="0" fontId="47" fillId="0" borderId="11" xfId="0" applyFont="1" applyFill="1" applyBorder="1" applyAlignment="1">
      <alignment vertical="center" wrapText="1"/>
    </xf>
    <xf numFmtId="49" fontId="47" fillId="0" borderId="23" xfId="0" applyNumberFormat="1" applyFont="1" applyFill="1" applyBorder="1" applyAlignment="1">
      <alignment horizontal="right" vertical="center"/>
    </xf>
    <xf numFmtId="49" fontId="47" fillId="0" borderId="22" xfId="0" applyNumberFormat="1" applyFont="1" applyFill="1" applyBorder="1" applyAlignment="1">
      <alignment horizontal="right" vertical="center"/>
    </xf>
    <xf numFmtId="49" fontId="52" fillId="0" borderId="23" xfId="0" applyNumberFormat="1" applyFont="1" applyFill="1" applyBorder="1" applyAlignment="1">
      <alignment horizontal="right" vertical="center"/>
    </xf>
    <xf numFmtId="49" fontId="52" fillId="0" borderId="17" xfId="0" applyNumberFormat="1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4" fontId="52" fillId="0" borderId="40" xfId="0" applyNumberFormat="1" applyFont="1" applyFill="1" applyBorder="1" applyAlignment="1">
      <alignment horizontal="right" vertical="center"/>
    </xf>
    <xf numFmtId="4" fontId="47" fillId="32" borderId="41" xfId="0" applyNumberFormat="1" applyFont="1" applyFill="1" applyBorder="1" applyAlignment="1">
      <alignment horizontal="right" vertical="center"/>
    </xf>
    <xf numFmtId="4" fontId="47" fillId="32" borderId="19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7" fillId="32" borderId="0" xfId="0" applyFont="1" applyFill="1" applyBorder="1" applyAlignment="1">
      <alignment vertical="center"/>
    </xf>
    <xf numFmtId="49" fontId="52" fillId="0" borderId="39" xfId="0" applyNumberFormat="1" applyFont="1" applyFill="1" applyBorder="1" applyAlignment="1">
      <alignment horizontal="left" vertical="center"/>
    </xf>
    <xf numFmtId="49" fontId="47" fillId="0" borderId="42" xfId="0" applyNumberFormat="1" applyFont="1" applyFill="1" applyBorder="1" applyAlignment="1">
      <alignment horizontal="right" vertical="center"/>
    </xf>
    <xf numFmtId="49" fontId="47" fillId="0" borderId="10" xfId="0" applyNumberFormat="1" applyFont="1" applyFill="1" applyBorder="1" applyAlignment="1">
      <alignment horizontal="left" vertical="center"/>
    </xf>
    <xf numFmtId="49" fontId="52" fillId="0" borderId="30" xfId="0" applyNumberFormat="1" applyFont="1" applyFill="1" applyBorder="1" applyAlignment="1">
      <alignment horizontal="right" wrapText="1"/>
    </xf>
    <xf numFmtId="49" fontId="47" fillId="0" borderId="29" xfId="0" applyNumberFormat="1" applyFont="1" applyFill="1" applyBorder="1" applyAlignment="1">
      <alignment horizontal="right" vertical="center"/>
    </xf>
    <xf numFmtId="49" fontId="47" fillId="0" borderId="10" xfId="0" applyNumberFormat="1" applyFont="1" applyFill="1" applyBorder="1" applyAlignment="1">
      <alignment horizontal="left" vertical="center"/>
    </xf>
    <xf numFmtId="4" fontId="47" fillId="0" borderId="10" xfId="0" applyNumberFormat="1" applyFont="1" applyFill="1" applyBorder="1" applyAlignment="1">
      <alignment horizontal="right" vertical="center"/>
    </xf>
    <xf numFmtId="49" fontId="52" fillId="0" borderId="26" xfId="0" applyNumberFormat="1" applyFont="1" applyFill="1" applyBorder="1" applyAlignment="1">
      <alignment horizontal="right" wrapText="1"/>
    </xf>
    <xf numFmtId="49" fontId="52" fillId="0" borderId="31" xfId="0" applyNumberFormat="1" applyFont="1" applyFill="1" applyBorder="1" applyAlignment="1">
      <alignment horizontal="right" vertical="center"/>
    </xf>
    <xf numFmtId="49" fontId="47" fillId="0" borderId="22" xfId="0" applyNumberFormat="1" applyFont="1" applyFill="1" applyBorder="1" applyAlignment="1">
      <alignment horizontal="right" vertical="center" wrapText="1"/>
    </xf>
    <xf numFmtId="0" fontId="52" fillId="0" borderId="33" xfId="0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right" vertical="center" wrapText="1"/>
    </xf>
    <xf numFmtId="4" fontId="52" fillId="0" borderId="30" xfId="0" applyNumberFormat="1" applyFont="1" applyFill="1" applyBorder="1" applyAlignment="1">
      <alignment horizontal="right" vertical="center"/>
    </xf>
    <xf numFmtId="49" fontId="52" fillId="0" borderId="30" xfId="0" applyNumberFormat="1" applyFont="1" applyFill="1" applyBorder="1" applyAlignment="1">
      <alignment horizontal="right" vertical="center"/>
    </xf>
    <xf numFmtId="49" fontId="52" fillId="0" borderId="39" xfId="0" applyNumberFormat="1" applyFont="1" applyFill="1" applyBorder="1" applyAlignment="1">
      <alignment vertical="center"/>
    </xf>
    <xf numFmtId="0" fontId="52" fillId="0" borderId="28" xfId="0" applyFont="1" applyFill="1" applyBorder="1" applyAlignment="1">
      <alignment vertical="center" wrapText="1"/>
    </xf>
    <xf numFmtId="4" fontId="47" fillId="33" borderId="12" xfId="0" applyNumberFormat="1" applyFont="1" applyFill="1" applyBorder="1" applyAlignment="1">
      <alignment horizontal="right" vertical="center"/>
    </xf>
    <xf numFmtId="4" fontId="52" fillId="33" borderId="12" xfId="0" applyNumberFormat="1" applyFont="1" applyFill="1" applyBorder="1" applyAlignment="1">
      <alignment horizontal="right" vertical="center"/>
    </xf>
    <xf numFmtId="0" fontId="47" fillId="0" borderId="43" xfId="0" applyFont="1" applyFill="1" applyBorder="1" applyAlignment="1">
      <alignment vertical="center" wrapText="1"/>
    </xf>
    <xf numFmtId="4" fontId="47" fillId="0" borderId="37" xfId="0" applyNumberFormat="1" applyFont="1" applyFill="1" applyBorder="1" applyAlignment="1">
      <alignment horizontal="right" vertical="center"/>
    </xf>
    <xf numFmtId="49" fontId="52" fillId="33" borderId="26" xfId="0" applyNumberFormat="1" applyFont="1" applyFill="1" applyBorder="1" applyAlignment="1">
      <alignment horizontal="right" wrapText="1"/>
    </xf>
    <xf numFmtId="4" fontId="52" fillId="33" borderId="29" xfId="0" applyNumberFormat="1" applyFont="1" applyFill="1" applyBorder="1" applyAlignment="1">
      <alignment horizontal="right" vertical="center"/>
    </xf>
    <xf numFmtId="0" fontId="52" fillId="33" borderId="0" xfId="0" applyFont="1" applyFill="1" applyAlignment="1">
      <alignment/>
    </xf>
    <xf numFmtId="4" fontId="52" fillId="33" borderId="24" xfId="0" applyNumberFormat="1" applyFont="1" applyFill="1" applyBorder="1" applyAlignment="1">
      <alignment horizontal="right" vertical="center"/>
    </xf>
    <xf numFmtId="49" fontId="52" fillId="0" borderId="27" xfId="0" applyNumberFormat="1" applyFont="1" applyFill="1" applyBorder="1" applyAlignment="1">
      <alignment horizontal="right" wrapText="1"/>
    </xf>
    <xf numFmtId="4" fontId="52" fillId="33" borderId="16" xfId="0" applyNumberFormat="1" applyFont="1" applyFill="1" applyBorder="1" applyAlignment="1">
      <alignment horizontal="right" vertical="center"/>
    </xf>
    <xf numFmtId="49" fontId="47" fillId="0" borderId="10" xfId="0" applyNumberFormat="1" applyFont="1" applyFill="1" applyBorder="1" applyAlignment="1">
      <alignment horizontal="right" vertical="center"/>
    </xf>
    <xf numFmtId="4" fontId="47" fillId="33" borderId="12" xfId="0" applyNumberFormat="1" applyFont="1" applyFill="1" applyBorder="1" applyAlignment="1">
      <alignment horizontal="right" vertical="center"/>
    </xf>
    <xf numFmtId="49" fontId="47" fillId="32" borderId="20" xfId="0" applyNumberFormat="1" applyFont="1" applyFill="1" applyBorder="1" applyAlignment="1">
      <alignment horizontal="right" vertical="center"/>
    </xf>
    <xf numFmtId="4" fontId="47" fillId="32" borderId="44" xfId="0" applyNumberFormat="1" applyFont="1" applyFill="1" applyBorder="1" applyAlignment="1">
      <alignment horizontal="right" vertical="center"/>
    </xf>
    <xf numFmtId="4" fontId="47" fillId="32" borderId="45" xfId="0" applyNumberFormat="1" applyFont="1" applyFill="1" applyBorder="1" applyAlignment="1">
      <alignment horizontal="right" vertical="center"/>
    </xf>
    <xf numFmtId="49" fontId="47" fillId="0" borderId="37" xfId="0" applyNumberFormat="1" applyFont="1" applyFill="1" applyBorder="1" applyAlignment="1">
      <alignment horizontal="left" vertical="center"/>
    </xf>
    <xf numFmtId="3" fontId="47" fillId="0" borderId="43" xfId="0" applyNumberFormat="1" applyFont="1" applyFill="1" applyBorder="1" applyAlignment="1">
      <alignment horizontal="left" vertical="center"/>
    </xf>
    <xf numFmtId="4" fontId="47" fillId="33" borderId="46" xfId="0" applyNumberFormat="1" applyFont="1" applyFill="1" applyBorder="1" applyAlignment="1">
      <alignment horizontal="right" vertical="center"/>
    </xf>
    <xf numFmtId="4" fontId="47" fillId="0" borderId="37" xfId="0" applyNumberFormat="1" applyFont="1" applyFill="1" applyBorder="1" applyAlignment="1">
      <alignment horizontal="right" vertical="center"/>
    </xf>
    <xf numFmtId="49" fontId="52" fillId="0" borderId="10" xfId="0" applyNumberFormat="1" applyFont="1" applyFill="1" applyBorder="1" applyAlignment="1">
      <alignment horizontal="left" vertical="center" wrapText="1"/>
    </xf>
    <xf numFmtId="4" fontId="52" fillId="33" borderId="34" xfId="0" applyNumberFormat="1" applyFont="1" applyFill="1" applyBorder="1" applyAlignment="1">
      <alignment horizontal="right" vertical="center"/>
    </xf>
    <xf numFmtId="4" fontId="47" fillId="32" borderId="35" xfId="0" applyNumberFormat="1" applyFont="1" applyFill="1" applyBorder="1" applyAlignment="1">
      <alignment horizontal="right" vertical="center"/>
    </xf>
    <xf numFmtId="0" fontId="47" fillId="32" borderId="0" xfId="0" applyFont="1" applyFill="1" applyAlignment="1">
      <alignment/>
    </xf>
    <xf numFmtId="49" fontId="47" fillId="0" borderId="0" xfId="0" applyNumberFormat="1" applyFont="1" applyFill="1" applyAlignment="1">
      <alignment horizontal="right"/>
    </xf>
    <xf numFmtId="49" fontId="52" fillId="0" borderId="0" xfId="0" applyNumberFormat="1" applyFont="1" applyFill="1" applyAlignment="1">
      <alignment horizontal="right" vertical="center"/>
    </xf>
    <xf numFmtId="49" fontId="52" fillId="0" borderId="0" xfId="0" applyNumberFormat="1" applyFont="1" applyFill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4" fontId="52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4" fontId="47" fillId="0" borderId="0" xfId="0" applyNumberFormat="1" applyFont="1" applyFill="1" applyAlignment="1">
      <alignment vertical="center"/>
    </xf>
    <xf numFmtId="4" fontId="52" fillId="0" borderId="0" xfId="0" applyNumberFormat="1" applyFont="1" applyFill="1" applyAlignment="1">
      <alignment vertical="center"/>
    </xf>
    <xf numFmtId="49" fontId="48" fillId="0" borderId="0" xfId="0" applyNumberFormat="1" applyFont="1" applyFill="1" applyAlignment="1">
      <alignment horizontal="right"/>
    </xf>
    <xf numFmtId="0" fontId="49" fillId="0" borderId="0" xfId="0" applyFont="1" applyFill="1" applyAlignment="1">
      <alignment vertical="center"/>
    </xf>
    <xf numFmtId="4" fontId="48" fillId="0" borderId="0" xfId="0" applyNumberFormat="1" applyFont="1" applyFill="1" applyAlignment="1">
      <alignment vertical="center"/>
    </xf>
    <xf numFmtId="4" fontId="49" fillId="0" borderId="0" xfId="0" applyNumberFormat="1" applyFont="1" applyFill="1" applyAlignment="1">
      <alignment vertical="center"/>
    </xf>
    <xf numFmtId="49" fontId="47" fillId="0" borderId="47" xfId="0" applyNumberFormat="1" applyFont="1" applyFill="1" applyBorder="1" applyAlignment="1">
      <alignment horizontal="center" vertical="center"/>
    </xf>
    <xf numFmtId="49" fontId="52" fillId="33" borderId="39" xfId="0" applyNumberFormat="1" applyFont="1" applyFill="1" applyBorder="1" applyAlignment="1">
      <alignment horizontal="left" vertical="center"/>
    </xf>
    <xf numFmtId="49" fontId="52" fillId="0" borderId="25" xfId="0" applyNumberFormat="1" applyFont="1" applyFill="1" applyBorder="1" applyAlignment="1">
      <alignment horizontal="left" vertical="center"/>
    </xf>
    <xf numFmtId="49" fontId="52" fillId="33" borderId="26" xfId="0" applyNumberFormat="1" applyFont="1" applyFill="1" applyBorder="1" applyAlignment="1">
      <alignment horizontal="right" vertical="center"/>
    </xf>
    <xf numFmtId="49" fontId="52" fillId="0" borderId="27" xfId="0" applyNumberFormat="1" applyFont="1" applyFill="1" applyBorder="1" applyAlignment="1">
      <alignment horizontal="right" vertical="center"/>
    </xf>
    <xf numFmtId="49" fontId="47" fillId="0" borderId="26" xfId="0" applyNumberFormat="1" applyFont="1" applyFill="1" applyBorder="1" applyAlignment="1">
      <alignment horizontal="right"/>
    </xf>
    <xf numFmtId="49" fontId="47" fillId="0" borderId="26" xfId="0" applyNumberFormat="1" applyFont="1" applyFill="1" applyBorder="1" applyAlignment="1">
      <alignment horizontal="right"/>
    </xf>
    <xf numFmtId="49" fontId="52" fillId="0" borderId="42" xfId="0" applyNumberFormat="1" applyFont="1" applyFill="1" applyBorder="1" applyAlignment="1">
      <alignment horizontal="right" vertical="center" wrapText="1"/>
    </xf>
    <xf numFmtId="49" fontId="52" fillId="0" borderId="26" xfId="0" applyNumberFormat="1" applyFont="1" applyFill="1" applyBorder="1" applyAlignment="1">
      <alignment horizontal="right" vertical="center" wrapText="1"/>
    </xf>
    <xf numFmtId="49" fontId="47" fillId="0" borderId="26" xfId="0" applyNumberFormat="1" applyFont="1" applyFill="1" applyBorder="1" applyAlignment="1">
      <alignment horizontal="right" wrapText="1"/>
    </xf>
    <xf numFmtId="49" fontId="47" fillId="0" borderId="27" xfId="0" applyNumberFormat="1" applyFont="1" applyFill="1" applyBorder="1" applyAlignment="1">
      <alignment horizontal="right" wrapText="1"/>
    </xf>
    <xf numFmtId="49" fontId="47" fillId="0" borderId="30" xfId="0" applyNumberFormat="1" applyFont="1" applyFill="1" applyBorder="1" applyAlignment="1">
      <alignment horizontal="right" wrapText="1"/>
    </xf>
    <xf numFmtId="49" fontId="52" fillId="0" borderId="42" xfId="0" applyNumberFormat="1" applyFont="1" applyFill="1" applyBorder="1" applyAlignment="1">
      <alignment horizontal="right" vertical="center"/>
    </xf>
    <xf numFmtId="49" fontId="52" fillId="0" borderId="26" xfId="0" applyNumberFormat="1" applyFont="1" applyFill="1" applyBorder="1" applyAlignment="1">
      <alignment horizontal="right" vertical="center"/>
    </xf>
    <xf numFmtId="49" fontId="52" fillId="0" borderId="29" xfId="0" applyNumberFormat="1" applyFont="1" applyFill="1" applyBorder="1" applyAlignment="1">
      <alignment horizontal="right" vertical="center"/>
    </xf>
    <xf numFmtId="49" fontId="52" fillId="0" borderId="39" xfId="0" applyNumberFormat="1" applyFont="1" applyFill="1" applyBorder="1" applyAlignment="1">
      <alignment horizontal="right" vertical="center" wrapText="1"/>
    </xf>
    <xf numFmtId="49" fontId="52" fillId="0" borderId="29" xfId="0" applyNumberFormat="1" applyFont="1" applyFill="1" applyBorder="1" applyAlignment="1">
      <alignment horizontal="right" vertical="center" wrapText="1"/>
    </xf>
    <xf numFmtId="49" fontId="52" fillId="0" borderId="28" xfId="0" applyNumberFormat="1" applyFont="1" applyFill="1" applyBorder="1" applyAlignment="1">
      <alignment horizontal="right" wrapText="1"/>
    </xf>
    <xf numFmtId="0" fontId="48" fillId="0" borderId="0" xfId="0" applyFont="1" applyFill="1" applyAlignment="1">
      <alignment/>
    </xf>
    <xf numFmtId="0" fontId="52" fillId="0" borderId="0" xfId="0" applyFont="1" applyFill="1" applyAlignment="1">
      <alignment horizontal="left" vertical="center"/>
    </xf>
    <xf numFmtId="4" fontId="52" fillId="0" borderId="0" xfId="0" applyNumberFormat="1" applyFont="1" applyFill="1" applyBorder="1" applyAlignment="1">
      <alignment vertical="center"/>
    </xf>
    <xf numFmtId="4" fontId="48" fillId="0" borderId="0" xfId="0" applyNumberFormat="1" applyFont="1" applyFill="1" applyBorder="1" applyAlignment="1">
      <alignment vertical="center"/>
    </xf>
    <xf numFmtId="49" fontId="47" fillId="0" borderId="48" xfId="0" applyNumberFormat="1" applyFont="1" applyFill="1" applyBorder="1" applyAlignment="1">
      <alignment horizontal="right"/>
    </xf>
    <xf numFmtId="49" fontId="47" fillId="0" borderId="26" xfId="0" applyNumberFormat="1" applyFont="1" applyFill="1" applyBorder="1" applyAlignment="1">
      <alignment horizontal="right"/>
    </xf>
    <xf numFmtId="49" fontId="47" fillId="0" borderId="27" xfId="0" applyNumberFormat="1" applyFont="1" applyFill="1" applyBorder="1" applyAlignment="1">
      <alignment horizontal="right"/>
    </xf>
    <xf numFmtId="49" fontId="52" fillId="0" borderId="42" xfId="0" applyNumberFormat="1" applyFont="1" applyFill="1" applyBorder="1" applyAlignment="1">
      <alignment horizontal="right" vertical="center" wrapText="1"/>
    </xf>
    <xf numFmtId="49" fontId="52" fillId="0" borderId="26" xfId="0" applyNumberFormat="1" applyFont="1" applyFill="1" applyBorder="1" applyAlignment="1">
      <alignment horizontal="right" vertical="center" wrapText="1"/>
    </xf>
    <xf numFmtId="49" fontId="52" fillId="0" borderId="27" xfId="0" applyNumberFormat="1" applyFont="1" applyFill="1" applyBorder="1" applyAlignment="1">
      <alignment horizontal="right" vertical="center" wrapText="1"/>
    </xf>
    <xf numFmtId="0" fontId="47" fillId="32" borderId="19" xfId="0" applyFont="1" applyFill="1" applyBorder="1" applyAlignment="1">
      <alignment horizontal="center" vertical="center" wrapText="1"/>
    </xf>
    <xf numFmtId="0" fontId="55" fillId="0" borderId="49" xfId="0" applyFont="1" applyBorder="1" applyAlignment="1">
      <alignment/>
    </xf>
    <xf numFmtId="0" fontId="55" fillId="0" borderId="45" xfId="0" applyFont="1" applyBorder="1" applyAlignment="1">
      <alignment/>
    </xf>
    <xf numFmtId="49" fontId="47" fillId="0" borderId="26" xfId="0" applyNumberFormat="1" applyFont="1" applyFill="1" applyBorder="1" applyAlignment="1">
      <alignment horizontal="right" wrapText="1"/>
    </xf>
    <xf numFmtId="49" fontId="47" fillId="0" borderId="27" xfId="0" applyNumberFormat="1" applyFont="1" applyFill="1" applyBorder="1" applyAlignment="1">
      <alignment horizontal="right" wrapText="1"/>
    </xf>
    <xf numFmtId="49" fontId="47" fillId="0" borderId="30" xfId="0" applyNumberFormat="1" applyFont="1" applyFill="1" applyBorder="1" applyAlignment="1">
      <alignment horizontal="right" wrapText="1"/>
    </xf>
    <xf numFmtId="49" fontId="52" fillId="0" borderId="42" xfId="0" applyNumberFormat="1" applyFont="1" applyFill="1" applyBorder="1" applyAlignment="1">
      <alignment horizontal="right" vertical="center"/>
    </xf>
    <xf numFmtId="49" fontId="52" fillId="0" borderId="26" xfId="0" applyNumberFormat="1" applyFont="1" applyFill="1" applyBorder="1" applyAlignment="1">
      <alignment horizontal="right" vertical="center"/>
    </xf>
    <xf numFmtId="49" fontId="52" fillId="0" borderId="29" xfId="0" applyNumberFormat="1" applyFont="1" applyFill="1" applyBorder="1" applyAlignment="1">
      <alignment horizontal="right" vertical="center"/>
    </xf>
    <xf numFmtId="49" fontId="47" fillId="0" borderId="26" xfId="0" applyNumberFormat="1" applyFont="1" applyFill="1" applyBorder="1" applyAlignment="1">
      <alignment horizontal="right" vertical="center" wrapText="1"/>
    </xf>
    <xf numFmtId="49" fontId="47" fillId="0" borderId="48" xfId="0" applyNumberFormat="1" applyFont="1" applyFill="1" applyBorder="1" applyAlignment="1">
      <alignment horizontal="right" vertical="center" wrapText="1"/>
    </xf>
    <xf numFmtId="49" fontId="52" fillId="0" borderId="22" xfId="0" applyNumberFormat="1" applyFont="1" applyFill="1" applyBorder="1" applyAlignment="1">
      <alignment horizontal="right" vertical="center" wrapText="1"/>
    </xf>
    <xf numFmtId="49" fontId="52" fillId="0" borderId="31" xfId="0" applyNumberFormat="1" applyFont="1" applyFill="1" applyBorder="1" applyAlignment="1">
      <alignment horizontal="right" vertical="center" wrapText="1"/>
    </xf>
    <xf numFmtId="49" fontId="52" fillId="0" borderId="39" xfId="0" applyNumberFormat="1" applyFont="1" applyFill="1" applyBorder="1" applyAlignment="1">
      <alignment horizontal="right" vertical="center" wrapText="1"/>
    </xf>
    <xf numFmtId="49" fontId="52" fillId="0" borderId="10" xfId="0" applyNumberFormat="1" applyFont="1" applyFill="1" applyBorder="1" applyAlignment="1">
      <alignment horizontal="right" vertical="center" wrapText="1"/>
    </xf>
    <xf numFmtId="49" fontId="52" fillId="0" borderId="29" xfId="0" applyNumberFormat="1" applyFont="1" applyFill="1" applyBorder="1" applyAlignment="1">
      <alignment horizontal="right" vertical="center" wrapText="1"/>
    </xf>
    <xf numFmtId="49" fontId="52" fillId="0" borderId="23" xfId="0" applyNumberFormat="1" applyFont="1" applyFill="1" applyBorder="1" applyAlignment="1">
      <alignment horizontal="right" vertical="center" wrapText="1"/>
    </xf>
    <xf numFmtId="49" fontId="47" fillId="0" borderId="28" xfId="0" applyNumberFormat="1" applyFont="1" applyFill="1" applyBorder="1" applyAlignment="1">
      <alignment horizontal="right" wrapText="1"/>
    </xf>
    <xf numFmtId="49" fontId="47" fillId="0" borderId="48" xfId="0" applyNumberFormat="1" applyFont="1" applyFill="1" applyBorder="1" applyAlignment="1">
      <alignment horizontal="right" wrapText="1"/>
    </xf>
    <xf numFmtId="49" fontId="47" fillId="0" borderId="29" xfId="0" applyNumberFormat="1" applyFont="1" applyFill="1" applyBorder="1" applyAlignment="1">
      <alignment horizontal="right" wrapText="1"/>
    </xf>
    <xf numFmtId="4" fontId="56" fillId="0" borderId="0" xfId="0" applyNumberFormat="1" applyFont="1" applyFill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3" fontId="47" fillId="32" borderId="42" xfId="0" applyNumberFormat="1" applyFont="1" applyFill="1" applyBorder="1" applyAlignment="1">
      <alignment horizontal="center" vertical="center" textRotation="90" wrapText="1"/>
    </xf>
    <xf numFmtId="3" fontId="47" fillId="32" borderId="29" xfId="0" applyNumberFormat="1" applyFont="1" applyFill="1" applyBorder="1" applyAlignment="1">
      <alignment horizontal="center" vertical="center" textRotation="90" wrapText="1"/>
    </xf>
    <xf numFmtId="3" fontId="47" fillId="32" borderId="50" xfId="0" applyNumberFormat="1" applyFont="1" applyFill="1" applyBorder="1" applyAlignment="1">
      <alignment horizontal="center" vertical="center" wrapText="1"/>
    </xf>
    <xf numFmtId="0" fontId="49" fillId="32" borderId="28" xfId="0" applyFont="1" applyFill="1" applyBorder="1" applyAlignment="1">
      <alignment horizontal="center" vertical="center" wrapText="1"/>
    </xf>
    <xf numFmtId="4" fontId="47" fillId="32" borderId="51" xfId="0" applyNumberFormat="1" applyFont="1" applyFill="1" applyBorder="1" applyAlignment="1">
      <alignment horizontal="center" vertical="center" wrapText="1"/>
    </xf>
    <xf numFmtId="4" fontId="47" fillId="32" borderId="12" xfId="0" applyNumberFormat="1" applyFont="1" applyFill="1" applyBorder="1" applyAlignment="1">
      <alignment horizontal="center" vertical="center" wrapText="1"/>
    </xf>
    <xf numFmtId="4" fontId="47" fillId="32" borderId="11" xfId="0" applyNumberFormat="1" applyFont="1" applyFill="1" applyBorder="1" applyAlignment="1">
      <alignment horizontal="center" vertical="center" wrapText="1"/>
    </xf>
    <xf numFmtId="4" fontId="47" fillId="32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47"/>
  <sheetViews>
    <sheetView tabSelected="1" view="pageBreakPreview" zoomScale="70" zoomScaleNormal="75" zoomScaleSheetLayoutView="70" zoomScalePageLayoutView="0" workbookViewId="0" topLeftCell="A1">
      <pane xSplit="3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2" sqref="I2"/>
    </sheetView>
  </sheetViews>
  <sheetFormatPr defaultColWidth="9.00390625" defaultRowHeight="12.75"/>
  <cols>
    <col min="1" max="1" width="6.75390625" style="151" bestFit="1" customWidth="1"/>
    <col min="2" max="2" width="10.875" style="9" bestFit="1" customWidth="1"/>
    <col min="3" max="3" width="7.875" style="10" bestFit="1" customWidth="1"/>
    <col min="4" max="4" width="158.25390625" style="152" customWidth="1"/>
    <col min="5" max="5" width="25.00390625" style="153" customWidth="1"/>
    <col min="6" max="6" width="18.875" style="154" customWidth="1"/>
    <col min="7" max="7" width="25.625" style="154" customWidth="1"/>
    <col min="8" max="8" width="19.625" style="13" bestFit="1" customWidth="1"/>
    <col min="9" max="9" width="23.00390625" style="13" customWidth="1"/>
    <col min="10" max="16384" width="9.125" style="13" customWidth="1"/>
  </cols>
  <sheetData>
    <row r="1" spans="1:9" ht="87.75" customHeight="1">
      <c r="A1" s="8"/>
      <c r="D1" s="11" t="s">
        <v>174</v>
      </c>
      <c r="E1" s="12"/>
      <c r="F1" s="203" t="s">
        <v>183</v>
      </c>
      <c r="G1" s="204"/>
      <c r="I1" s="173"/>
    </row>
    <row r="2" spans="1:7" ht="26.25" customHeight="1">
      <c r="A2" s="8"/>
      <c r="D2" s="14"/>
      <c r="E2" s="12"/>
      <c r="F2" s="15"/>
      <c r="G2" s="16" t="s">
        <v>164</v>
      </c>
    </row>
    <row r="3" spans="1:61" s="18" customFormat="1" ht="15.75" customHeight="1">
      <c r="A3" s="205" t="s">
        <v>1</v>
      </c>
      <c r="B3" s="205" t="s">
        <v>15</v>
      </c>
      <c r="C3" s="205" t="s">
        <v>161</v>
      </c>
      <c r="D3" s="207" t="s">
        <v>85</v>
      </c>
      <c r="E3" s="209" t="s">
        <v>175</v>
      </c>
      <c r="F3" s="211" t="s">
        <v>104</v>
      </c>
      <c r="G3" s="212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</row>
    <row r="4" spans="1:61" s="18" customFormat="1" ht="81.75" customHeight="1">
      <c r="A4" s="206"/>
      <c r="B4" s="206"/>
      <c r="C4" s="206"/>
      <c r="D4" s="208"/>
      <c r="E4" s="210"/>
      <c r="F4" s="19" t="s">
        <v>141</v>
      </c>
      <c r="G4" s="19" t="s">
        <v>99</v>
      </c>
      <c r="H4" s="17"/>
      <c r="I4" s="20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</row>
    <row r="5" spans="1:7" s="26" customFormat="1" ht="19.5" thickBot="1">
      <c r="A5" s="21">
        <v>1</v>
      </c>
      <c r="B5" s="22">
        <v>2</v>
      </c>
      <c r="C5" s="22">
        <v>3</v>
      </c>
      <c r="D5" s="23">
        <v>4</v>
      </c>
      <c r="E5" s="24">
        <v>5</v>
      </c>
      <c r="F5" s="25">
        <v>6</v>
      </c>
      <c r="G5" s="25">
        <v>7</v>
      </c>
    </row>
    <row r="6" spans="1:61" s="33" customFormat="1" ht="36.75" customHeight="1" thickBot="1">
      <c r="A6" s="27" t="s">
        <v>76</v>
      </c>
      <c r="B6" s="27"/>
      <c r="C6" s="28"/>
      <c r="D6" s="29" t="s">
        <v>167</v>
      </c>
      <c r="E6" s="30">
        <f>SUM(F6:G6)</f>
        <v>161230</v>
      </c>
      <c r="F6" s="31">
        <f>F7</f>
        <v>5950</v>
      </c>
      <c r="G6" s="31">
        <f>G7</f>
        <v>155280</v>
      </c>
      <c r="H6" s="32"/>
      <c r="I6" s="7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</row>
    <row r="7" spans="1:9" s="6" customFormat="1" ht="27.75" customHeight="1">
      <c r="A7" s="186"/>
      <c r="B7" s="34" t="s">
        <v>16</v>
      </c>
      <c r="C7" s="2"/>
      <c r="D7" s="3" t="s">
        <v>2</v>
      </c>
      <c r="E7" s="4">
        <f>SUM(F7:G7)</f>
        <v>161230</v>
      </c>
      <c r="F7" s="5">
        <f>SUM(F8:F9)</f>
        <v>5950</v>
      </c>
      <c r="G7" s="5">
        <f>SUM(G8:G9)</f>
        <v>155280</v>
      </c>
      <c r="I7" s="7"/>
    </row>
    <row r="8" spans="1:9" s="17" customFormat="1" ht="44.25" customHeight="1">
      <c r="A8" s="186"/>
      <c r="B8" s="35"/>
      <c r="C8" s="36" t="s">
        <v>66</v>
      </c>
      <c r="D8" s="37" t="s">
        <v>117</v>
      </c>
      <c r="E8" s="38">
        <f>SUM(F8:G8)</f>
        <v>5950</v>
      </c>
      <c r="F8" s="39">
        <v>5950</v>
      </c>
      <c r="G8" s="39"/>
      <c r="I8" s="40"/>
    </row>
    <row r="9" spans="1:9" s="17" customFormat="1" ht="38.25" customHeight="1" thickBot="1">
      <c r="A9" s="165"/>
      <c r="B9" s="41"/>
      <c r="C9" s="42" t="s">
        <v>79</v>
      </c>
      <c r="D9" s="43" t="s">
        <v>155</v>
      </c>
      <c r="E9" s="38">
        <f>SUM(F9:G9)</f>
        <v>155280</v>
      </c>
      <c r="F9" s="44"/>
      <c r="G9" s="44">
        <v>155280</v>
      </c>
      <c r="I9" s="40"/>
    </row>
    <row r="10" spans="1:61" s="33" customFormat="1" ht="36.75" customHeight="1" thickBot="1">
      <c r="A10" s="45" t="s">
        <v>77</v>
      </c>
      <c r="B10" s="45"/>
      <c r="C10" s="28"/>
      <c r="D10" s="29" t="s">
        <v>9</v>
      </c>
      <c r="E10" s="30">
        <f>E11+E15</f>
        <v>2450000</v>
      </c>
      <c r="F10" s="31">
        <f>F11+F15</f>
        <v>1820000</v>
      </c>
      <c r="G10" s="31">
        <f>G11+G15</f>
        <v>630000</v>
      </c>
      <c r="H10" s="32"/>
      <c r="I10" s="7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</row>
    <row r="11" spans="1:9" s="32" customFormat="1" ht="36" customHeight="1">
      <c r="A11" s="161"/>
      <c r="B11" s="46" t="s">
        <v>91</v>
      </c>
      <c r="C11" s="47"/>
      <c r="D11" s="48" t="s">
        <v>92</v>
      </c>
      <c r="E11" s="49">
        <f aca="true" t="shared" si="0" ref="E11:E20">SUM(F11:G11)</f>
        <v>1079000</v>
      </c>
      <c r="F11" s="50">
        <f>SUM(F12:F14)</f>
        <v>1079000</v>
      </c>
      <c r="G11" s="50">
        <f>SUM(G12:G14)</f>
        <v>0</v>
      </c>
      <c r="I11" s="7"/>
    </row>
    <row r="12" spans="1:9" s="54" customFormat="1" ht="46.5" customHeight="1">
      <c r="A12" s="51"/>
      <c r="B12" s="167"/>
      <c r="C12" s="52" t="s">
        <v>66</v>
      </c>
      <c r="D12" s="43" t="s">
        <v>117</v>
      </c>
      <c r="E12" s="38">
        <f t="shared" si="0"/>
        <v>1000000</v>
      </c>
      <c r="F12" s="53">
        <v>1000000</v>
      </c>
      <c r="G12" s="53"/>
      <c r="I12" s="40"/>
    </row>
    <row r="13" spans="1:9" s="54" customFormat="1" ht="33" customHeight="1">
      <c r="A13" s="51"/>
      <c r="B13" s="168"/>
      <c r="C13" s="55" t="s">
        <v>64</v>
      </c>
      <c r="D13" s="56" t="s">
        <v>118</v>
      </c>
      <c r="E13" s="38">
        <f t="shared" si="0"/>
        <v>25000</v>
      </c>
      <c r="F13" s="53">
        <v>25000</v>
      </c>
      <c r="G13" s="53"/>
      <c r="I13" s="40"/>
    </row>
    <row r="14" spans="1:9" s="54" customFormat="1" ht="33.75" customHeight="1">
      <c r="A14" s="51"/>
      <c r="B14" s="169"/>
      <c r="C14" s="55" t="s">
        <v>67</v>
      </c>
      <c r="D14" s="43" t="s">
        <v>119</v>
      </c>
      <c r="E14" s="38">
        <f t="shared" si="0"/>
        <v>54000</v>
      </c>
      <c r="F14" s="53">
        <v>54000</v>
      </c>
      <c r="G14" s="53"/>
      <c r="I14" s="40"/>
    </row>
    <row r="15" spans="1:9" s="6" customFormat="1" ht="33.75" customHeight="1">
      <c r="A15" s="186"/>
      <c r="B15" s="57" t="s">
        <v>17</v>
      </c>
      <c r="C15" s="58"/>
      <c r="D15" s="59" t="s">
        <v>6</v>
      </c>
      <c r="E15" s="49">
        <f t="shared" si="0"/>
        <v>1371000</v>
      </c>
      <c r="F15" s="50">
        <f>SUM(F16:F20)</f>
        <v>741000</v>
      </c>
      <c r="G15" s="50">
        <f>SUM(G16:G20)</f>
        <v>630000</v>
      </c>
      <c r="I15" s="7"/>
    </row>
    <row r="16" spans="1:9" s="17" customFormat="1" ht="37.5" customHeight="1">
      <c r="A16" s="188"/>
      <c r="B16" s="180"/>
      <c r="C16" s="36" t="s">
        <v>78</v>
      </c>
      <c r="D16" s="60" t="s">
        <v>173</v>
      </c>
      <c r="E16" s="38">
        <f t="shared" si="0"/>
        <v>380000</v>
      </c>
      <c r="F16" s="53">
        <v>380000</v>
      </c>
      <c r="G16" s="53"/>
      <c r="I16" s="40"/>
    </row>
    <row r="17" spans="1:9" s="17" customFormat="1" ht="47.25" customHeight="1">
      <c r="A17" s="188"/>
      <c r="B17" s="181"/>
      <c r="C17" s="36" t="s">
        <v>66</v>
      </c>
      <c r="D17" s="60" t="s">
        <v>117</v>
      </c>
      <c r="E17" s="38">
        <f t="shared" si="0"/>
        <v>360000</v>
      </c>
      <c r="F17" s="53">
        <v>360000</v>
      </c>
      <c r="G17" s="53"/>
      <c r="I17" s="40"/>
    </row>
    <row r="18" spans="1:9" s="17" customFormat="1" ht="36" customHeight="1">
      <c r="A18" s="188"/>
      <c r="B18" s="181"/>
      <c r="C18" s="36" t="s">
        <v>82</v>
      </c>
      <c r="D18" s="60" t="s">
        <v>121</v>
      </c>
      <c r="E18" s="38">
        <f t="shared" si="0"/>
        <v>30000</v>
      </c>
      <c r="F18" s="53"/>
      <c r="G18" s="53">
        <v>30000</v>
      </c>
      <c r="I18" s="40"/>
    </row>
    <row r="19" spans="1:9" s="17" customFormat="1" ht="34.5" customHeight="1">
      <c r="A19" s="188"/>
      <c r="B19" s="181"/>
      <c r="C19" s="42" t="s">
        <v>79</v>
      </c>
      <c r="D19" s="60" t="s">
        <v>155</v>
      </c>
      <c r="E19" s="38">
        <f t="shared" si="0"/>
        <v>600000</v>
      </c>
      <c r="F19" s="53"/>
      <c r="G19" s="53">
        <v>600000</v>
      </c>
      <c r="I19" s="40"/>
    </row>
    <row r="20" spans="1:9" s="54" customFormat="1" ht="35.25" customHeight="1">
      <c r="A20" s="200"/>
      <c r="B20" s="198"/>
      <c r="C20" s="55" t="s">
        <v>64</v>
      </c>
      <c r="D20" s="61" t="s">
        <v>118</v>
      </c>
      <c r="E20" s="38">
        <f t="shared" si="0"/>
        <v>1000</v>
      </c>
      <c r="F20" s="53">
        <v>1000</v>
      </c>
      <c r="G20" s="53"/>
      <c r="I20" s="40"/>
    </row>
    <row r="21" spans="1:61" s="33" customFormat="1" ht="36" customHeight="1" thickBot="1">
      <c r="A21" s="62" t="s">
        <v>80</v>
      </c>
      <c r="B21" s="45"/>
      <c r="C21" s="63"/>
      <c r="D21" s="64" t="s">
        <v>8</v>
      </c>
      <c r="E21" s="65">
        <f>E22</f>
        <v>70000</v>
      </c>
      <c r="F21" s="65">
        <f>F22</f>
        <v>70000</v>
      </c>
      <c r="G21" s="66">
        <f>G22</f>
        <v>0</v>
      </c>
      <c r="H21" s="32"/>
      <c r="I21" s="7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</row>
    <row r="22" spans="1:9" s="6" customFormat="1" ht="33.75" customHeight="1">
      <c r="A22" s="178"/>
      <c r="B22" s="67" t="s">
        <v>18</v>
      </c>
      <c r="C22" s="58"/>
      <c r="D22" s="68" t="s">
        <v>3</v>
      </c>
      <c r="E22" s="4">
        <f aca="true" t="shared" si="1" ref="E22:E27">SUM(F22:G22)</f>
        <v>70000</v>
      </c>
      <c r="F22" s="50">
        <f>SUM(F23:F24)</f>
        <v>70000</v>
      </c>
      <c r="G22" s="50">
        <f>SUM(G23:G24)</f>
        <v>0</v>
      </c>
      <c r="I22" s="7"/>
    </row>
    <row r="23" spans="1:9" s="17" customFormat="1" ht="51.75" customHeight="1">
      <c r="A23" s="178"/>
      <c r="B23" s="189"/>
      <c r="C23" s="69" t="s">
        <v>66</v>
      </c>
      <c r="D23" s="43" t="s">
        <v>117</v>
      </c>
      <c r="E23" s="38">
        <f t="shared" si="1"/>
        <v>60000</v>
      </c>
      <c r="F23" s="39">
        <v>60000</v>
      </c>
      <c r="G23" s="39"/>
      <c r="I23" s="40"/>
    </row>
    <row r="24" spans="1:9" s="17" customFormat="1" ht="33" customHeight="1" thickBot="1">
      <c r="A24" s="178"/>
      <c r="B24" s="190"/>
      <c r="C24" s="69" t="s">
        <v>68</v>
      </c>
      <c r="D24" s="70" t="s">
        <v>122</v>
      </c>
      <c r="E24" s="38">
        <f t="shared" si="1"/>
        <v>10000</v>
      </c>
      <c r="F24" s="39">
        <v>10000</v>
      </c>
      <c r="G24" s="53"/>
      <c r="I24" s="40"/>
    </row>
    <row r="25" spans="1:61" s="33" customFormat="1" ht="32.25" customHeight="1" thickBot="1">
      <c r="A25" s="27" t="s">
        <v>81</v>
      </c>
      <c r="B25" s="27"/>
      <c r="C25" s="28"/>
      <c r="D25" s="29" t="s">
        <v>10</v>
      </c>
      <c r="E25" s="30">
        <f t="shared" si="1"/>
        <v>80700</v>
      </c>
      <c r="F25" s="31">
        <f>F26</f>
        <v>80700</v>
      </c>
      <c r="G25" s="31">
        <f>G26</f>
        <v>0</v>
      </c>
      <c r="H25" s="32"/>
      <c r="I25" s="7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</row>
    <row r="26" spans="1:9" s="6" customFormat="1" ht="36" customHeight="1">
      <c r="A26" s="201"/>
      <c r="B26" s="71" t="s">
        <v>20</v>
      </c>
      <c r="C26" s="72"/>
      <c r="D26" s="73" t="s">
        <v>154</v>
      </c>
      <c r="E26" s="4">
        <f t="shared" si="1"/>
        <v>80700</v>
      </c>
      <c r="F26" s="5">
        <f>SUM(F27)</f>
        <v>80700</v>
      </c>
      <c r="G26" s="5">
        <f>SUM(G27)</f>
        <v>0</v>
      </c>
      <c r="I26" s="7"/>
    </row>
    <row r="27" spans="1:9" s="17" customFormat="1" ht="39" customHeight="1" thickBot="1">
      <c r="A27" s="202"/>
      <c r="B27" s="74"/>
      <c r="C27" s="69" t="s">
        <v>47</v>
      </c>
      <c r="D27" s="60" t="s">
        <v>157</v>
      </c>
      <c r="E27" s="75">
        <f t="shared" si="1"/>
        <v>80700</v>
      </c>
      <c r="F27" s="39">
        <v>80700</v>
      </c>
      <c r="G27" s="53"/>
      <c r="I27" s="40"/>
    </row>
    <row r="28" spans="1:61" s="33" customFormat="1" ht="39.75" customHeight="1" thickBot="1">
      <c r="A28" s="45" t="s">
        <v>83</v>
      </c>
      <c r="B28" s="45"/>
      <c r="C28" s="63"/>
      <c r="D28" s="76" t="s">
        <v>145</v>
      </c>
      <c r="E28" s="30">
        <f>E29</f>
        <v>3336</v>
      </c>
      <c r="F28" s="31">
        <f>F29</f>
        <v>3336</v>
      </c>
      <c r="G28" s="31">
        <f>G29</f>
        <v>0</v>
      </c>
      <c r="H28" s="32"/>
      <c r="I28" s="7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</row>
    <row r="29" spans="1:9" s="6" customFormat="1" ht="34.5" customHeight="1">
      <c r="A29" s="192"/>
      <c r="B29" s="77" t="s">
        <v>21</v>
      </c>
      <c r="C29" s="78"/>
      <c r="D29" s="79" t="s">
        <v>143</v>
      </c>
      <c r="E29" s="4">
        <f>SUM(F29:G29)</f>
        <v>3336</v>
      </c>
      <c r="F29" s="50">
        <f>F30</f>
        <v>3336</v>
      </c>
      <c r="G29" s="50">
        <f>G30</f>
        <v>0</v>
      </c>
      <c r="I29" s="7"/>
    </row>
    <row r="30" spans="1:9" s="17" customFormat="1" ht="51" customHeight="1" thickBot="1">
      <c r="A30" s="187"/>
      <c r="B30" s="80"/>
      <c r="C30" s="81" t="s">
        <v>47</v>
      </c>
      <c r="D30" s="82" t="s">
        <v>157</v>
      </c>
      <c r="E30" s="75">
        <f>SUM(F30:G30)</f>
        <v>3336</v>
      </c>
      <c r="F30" s="39">
        <v>3336</v>
      </c>
      <c r="G30" s="83"/>
      <c r="I30" s="40"/>
    </row>
    <row r="31" spans="1:61" s="33" customFormat="1" ht="45" customHeight="1" thickBot="1">
      <c r="A31" s="27" t="s">
        <v>86</v>
      </c>
      <c r="B31" s="27"/>
      <c r="C31" s="28"/>
      <c r="D31" s="84" t="s">
        <v>90</v>
      </c>
      <c r="E31" s="30">
        <f>E32</f>
        <v>450000</v>
      </c>
      <c r="F31" s="31">
        <f>F32</f>
        <v>450000</v>
      </c>
      <c r="G31" s="31">
        <f>G32</f>
        <v>0</v>
      </c>
      <c r="H31" s="32"/>
      <c r="I31" s="7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</row>
    <row r="32" spans="1:9" s="6" customFormat="1" ht="35.25" customHeight="1">
      <c r="A32" s="186"/>
      <c r="B32" s="71" t="s">
        <v>87</v>
      </c>
      <c r="C32" s="85"/>
      <c r="D32" s="79" t="s">
        <v>144</v>
      </c>
      <c r="E32" s="4">
        <f>SUM(F32:G32)</f>
        <v>450000</v>
      </c>
      <c r="F32" s="50">
        <f>SUM(F33:F33)</f>
        <v>450000</v>
      </c>
      <c r="G32" s="50">
        <f>SUM(G33:G33)</f>
        <v>0</v>
      </c>
      <c r="I32" s="7"/>
    </row>
    <row r="33" spans="1:9" s="17" customFormat="1" ht="37.5" customHeight="1" thickBot="1">
      <c r="A33" s="188"/>
      <c r="B33" s="86"/>
      <c r="C33" s="87" t="s">
        <v>88</v>
      </c>
      <c r="D33" s="82" t="s">
        <v>89</v>
      </c>
      <c r="E33" s="88">
        <f>SUM(F33:G33)</f>
        <v>450000</v>
      </c>
      <c r="F33" s="89">
        <v>450000</v>
      </c>
      <c r="G33" s="89"/>
      <c r="I33" s="40"/>
    </row>
    <row r="34" spans="1:61" s="33" customFormat="1" ht="54" customHeight="1" thickBot="1">
      <c r="A34" s="27" t="s">
        <v>46</v>
      </c>
      <c r="B34" s="45"/>
      <c r="C34" s="63"/>
      <c r="D34" s="76" t="s">
        <v>146</v>
      </c>
      <c r="E34" s="65">
        <f>E35+E38+E46+E55+E59</f>
        <v>23823064</v>
      </c>
      <c r="F34" s="90">
        <f>F35+F38+F46+F55+F59</f>
        <v>23823064</v>
      </c>
      <c r="G34" s="90">
        <f>G35+G38+G46+G55+G59</f>
        <v>0</v>
      </c>
      <c r="H34" s="32"/>
      <c r="I34" s="7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</row>
    <row r="35" spans="1:9" s="6" customFormat="1" ht="33.75" customHeight="1">
      <c r="A35" s="193"/>
      <c r="B35" s="57" t="s">
        <v>22</v>
      </c>
      <c r="C35" s="78"/>
      <c r="D35" s="91" t="s">
        <v>23</v>
      </c>
      <c r="E35" s="4">
        <f aca="true" t="shared" si="2" ref="E35:E70">SUM(F35:G35)</f>
        <v>67000</v>
      </c>
      <c r="F35" s="50">
        <f>F36+F37</f>
        <v>67000</v>
      </c>
      <c r="G35" s="50">
        <f>G36+G37</f>
        <v>0</v>
      </c>
      <c r="I35" s="7"/>
    </row>
    <row r="36" spans="1:9" s="17" customFormat="1" ht="45.75" customHeight="1">
      <c r="A36" s="188"/>
      <c r="B36" s="167"/>
      <c r="C36" s="42" t="s">
        <v>48</v>
      </c>
      <c r="D36" s="43" t="s">
        <v>158</v>
      </c>
      <c r="E36" s="75">
        <f t="shared" si="2"/>
        <v>65000</v>
      </c>
      <c r="F36" s="39">
        <v>65000</v>
      </c>
      <c r="G36" s="53"/>
      <c r="I36" s="40"/>
    </row>
    <row r="37" spans="1:9" s="17" customFormat="1" ht="35.25" customHeight="1">
      <c r="A37" s="188"/>
      <c r="B37" s="169"/>
      <c r="C37" s="42" t="s">
        <v>49</v>
      </c>
      <c r="D37" s="43" t="s">
        <v>130</v>
      </c>
      <c r="E37" s="75">
        <f>SUM(F37:G37)</f>
        <v>2000</v>
      </c>
      <c r="F37" s="39">
        <v>2000</v>
      </c>
      <c r="G37" s="53"/>
      <c r="I37" s="40"/>
    </row>
    <row r="38" spans="1:9" s="6" customFormat="1" ht="62.25" customHeight="1">
      <c r="A38" s="186"/>
      <c r="B38" s="92" t="s">
        <v>24</v>
      </c>
      <c r="C38" s="2"/>
      <c r="D38" s="93" t="s">
        <v>25</v>
      </c>
      <c r="E38" s="4">
        <f t="shared" si="2"/>
        <v>7398000</v>
      </c>
      <c r="F38" s="5">
        <f>SUM(F39:F45)</f>
        <v>7398000</v>
      </c>
      <c r="G38" s="5">
        <f>SUM(G39:G45)</f>
        <v>0</v>
      </c>
      <c r="I38" s="7"/>
    </row>
    <row r="39" spans="1:9" s="17" customFormat="1" ht="34.5" customHeight="1">
      <c r="A39" s="186"/>
      <c r="B39" s="194"/>
      <c r="C39" s="69" t="s">
        <v>50</v>
      </c>
      <c r="D39" s="70" t="s">
        <v>125</v>
      </c>
      <c r="E39" s="75">
        <f t="shared" si="2"/>
        <v>6480000</v>
      </c>
      <c r="F39" s="39">
        <v>6480000</v>
      </c>
      <c r="G39" s="53"/>
      <c r="I39" s="40"/>
    </row>
    <row r="40" spans="1:9" s="17" customFormat="1" ht="33" customHeight="1">
      <c r="A40" s="186"/>
      <c r="B40" s="195"/>
      <c r="C40" s="69" t="s">
        <v>51</v>
      </c>
      <c r="D40" s="70" t="s">
        <v>126</v>
      </c>
      <c r="E40" s="75">
        <f t="shared" si="2"/>
        <v>848000</v>
      </c>
      <c r="F40" s="39">
        <v>848000</v>
      </c>
      <c r="G40" s="53"/>
      <c r="I40" s="40"/>
    </row>
    <row r="41" spans="1:9" s="17" customFormat="1" ht="30.75" customHeight="1">
      <c r="A41" s="186"/>
      <c r="B41" s="195"/>
      <c r="C41" s="69" t="s">
        <v>52</v>
      </c>
      <c r="D41" s="70" t="s">
        <v>127</v>
      </c>
      <c r="E41" s="75">
        <f t="shared" si="2"/>
        <v>5000</v>
      </c>
      <c r="F41" s="39">
        <v>5000</v>
      </c>
      <c r="G41" s="53"/>
      <c r="I41" s="40"/>
    </row>
    <row r="42" spans="1:9" s="17" customFormat="1" ht="36" customHeight="1">
      <c r="A42" s="186"/>
      <c r="B42" s="195"/>
      <c r="C42" s="69" t="s">
        <v>53</v>
      </c>
      <c r="D42" s="70" t="s">
        <v>128</v>
      </c>
      <c r="E42" s="75">
        <f t="shared" si="2"/>
        <v>47000</v>
      </c>
      <c r="F42" s="39">
        <v>47000</v>
      </c>
      <c r="G42" s="53"/>
      <c r="I42" s="40"/>
    </row>
    <row r="43" spans="1:9" s="17" customFormat="1" ht="36" customHeight="1">
      <c r="A43" s="186"/>
      <c r="B43" s="195"/>
      <c r="C43" s="69" t="s">
        <v>54</v>
      </c>
      <c r="D43" s="70" t="s">
        <v>129</v>
      </c>
      <c r="E43" s="75">
        <f t="shared" si="2"/>
        <v>10000</v>
      </c>
      <c r="F43" s="39">
        <v>10000</v>
      </c>
      <c r="G43" s="53"/>
      <c r="I43" s="40"/>
    </row>
    <row r="44" spans="1:9" s="17" customFormat="1" ht="35.25" customHeight="1">
      <c r="A44" s="186"/>
      <c r="B44" s="195"/>
      <c r="C44" s="69" t="s">
        <v>49</v>
      </c>
      <c r="D44" s="43" t="s">
        <v>130</v>
      </c>
      <c r="E44" s="75">
        <f t="shared" si="2"/>
        <v>5000</v>
      </c>
      <c r="F44" s="39">
        <v>5000</v>
      </c>
      <c r="G44" s="53"/>
      <c r="I44" s="40"/>
    </row>
    <row r="45" spans="1:9" s="17" customFormat="1" ht="33" customHeight="1">
      <c r="A45" s="186"/>
      <c r="B45" s="196"/>
      <c r="C45" s="69" t="s">
        <v>93</v>
      </c>
      <c r="D45" s="43" t="s">
        <v>131</v>
      </c>
      <c r="E45" s="75">
        <f t="shared" si="2"/>
        <v>3000</v>
      </c>
      <c r="F45" s="39">
        <v>3000</v>
      </c>
      <c r="G45" s="53"/>
      <c r="I45" s="40"/>
    </row>
    <row r="46" spans="1:9" s="6" customFormat="1" ht="57" customHeight="1">
      <c r="A46" s="186"/>
      <c r="B46" s="94" t="s">
        <v>26</v>
      </c>
      <c r="C46" s="2"/>
      <c r="D46" s="93" t="s">
        <v>147</v>
      </c>
      <c r="E46" s="4">
        <f t="shared" si="2"/>
        <v>4184000</v>
      </c>
      <c r="F46" s="5">
        <f>SUM(F47:F54)</f>
        <v>4184000</v>
      </c>
      <c r="G46" s="5">
        <f>SUM(G47:G54)</f>
        <v>0</v>
      </c>
      <c r="I46" s="7"/>
    </row>
    <row r="47" spans="1:9" s="17" customFormat="1" ht="30" customHeight="1">
      <c r="A47" s="186"/>
      <c r="B47" s="197"/>
      <c r="C47" s="69" t="s">
        <v>50</v>
      </c>
      <c r="D47" s="70" t="s">
        <v>125</v>
      </c>
      <c r="E47" s="75">
        <f t="shared" si="2"/>
        <v>1713000</v>
      </c>
      <c r="F47" s="39">
        <v>1713000</v>
      </c>
      <c r="G47" s="53"/>
      <c r="I47" s="40"/>
    </row>
    <row r="48" spans="1:9" s="17" customFormat="1" ht="27.75" customHeight="1">
      <c r="A48" s="186"/>
      <c r="B48" s="197"/>
      <c r="C48" s="69" t="s">
        <v>51</v>
      </c>
      <c r="D48" s="70" t="s">
        <v>126</v>
      </c>
      <c r="E48" s="75">
        <f t="shared" si="2"/>
        <v>1875000</v>
      </c>
      <c r="F48" s="39">
        <v>1875000</v>
      </c>
      <c r="G48" s="53"/>
      <c r="I48" s="40"/>
    </row>
    <row r="49" spans="1:9" s="17" customFormat="1" ht="31.5" customHeight="1">
      <c r="A49" s="186"/>
      <c r="B49" s="197"/>
      <c r="C49" s="69" t="s">
        <v>52</v>
      </c>
      <c r="D49" s="70" t="s">
        <v>127</v>
      </c>
      <c r="E49" s="75">
        <f t="shared" si="2"/>
        <v>1000</v>
      </c>
      <c r="F49" s="39">
        <v>1000</v>
      </c>
      <c r="G49" s="53"/>
      <c r="I49" s="40"/>
    </row>
    <row r="50" spans="1:9" s="17" customFormat="1" ht="30" customHeight="1">
      <c r="A50" s="186"/>
      <c r="B50" s="197"/>
      <c r="C50" s="69" t="s">
        <v>53</v>
      </c>
      <c r="D50" s="70" t="s">
        <v>128</v>
      </c>
      <c r="E50" s="75">
        <f t="shared" si="2"/>
        <v>160000</v>
      </c>
      <c r="F50" s="39">
        <v>160000</v>
      </c>
      <c r="G50" s="53"/>
      <c r="I50" s="40"/>
    </row>
    <row r="51" spans="1:9" s="17" customFormat="1" ht="32.25" customHeight="1">
      <c r="A51" s="186"/>
      <c r="B51" s="197"/>
      <c r="C51" s="69" t="s">
        <v>55</v>
      </c>
      <c r="D51" s="70" t="s">
        <v>132</v>
      </c>
      <c r="E51" s="75">
        <f t="shared" si="2"/>
        <v>150000</v>
      </c>
      <c r="F51" s="39">
        <v>150000</v>
      </c>
      <c r="G51" s="53"/>
      <c r="I51" s="40"/>
    </row>
    <row r="52" spans="1:9" s="17" customFormat="1" ht="36" customHeight="1">
      <c r="A52" s="186"/>
      <c r="B52" s="197"/>
      <c r="C52" s="69" t="s">
        <v>56</v>
      </c>
      <c r="D52" s="70" t="s">
        <v>133</v>
      </c>
      <c r="E52" s="75">
        <f t="shared" si="2"/>
        <v>15000</v>
      </c>
      <c r="F52" s="39">
        <v>15000</v>
      </c>
      <c r="G52" s="53"/>
      <c r="I52" s="40"/>
    </row>
    <row r="53" spans="1:9" s="17" customFormat="1" ht="37.5" customHeight="1">
      <c r="A53" s="186"/>
      <c r="B53" s="197"/>
      <c r="C53" s="69" t="s">
        <v>54</v>
      </c>
      <c r="D53" s="70" t="s">
        <v>129</v>
      </c>
      <c r="E53" s="75">
        <f t="shared" si="2"/>
        <v>250000</v>
      </c>
      <c r="F53" s="39">
        <v>250000</v>
      </c>
      <c r="G53" s="53"/>
      <c r="I53" s="40"/>
    </row>
    <row r="54" spans="1:9" s="17" customFormat="1" ht="32.25" customHeight="1">
      <c r="A54" s="186"/>
      <c r="B54" s="197"/>
      <c r="C54" s="69" t="s">
        <v>49</v>
      </c>
      <c r="D54" s="43" t="s">
        <v>130</v>
      </c>
      <c r="E54" s="75">
        <f t="shared" si="2"/>
        <v>20000</v>
      </c>
      <c r="F54" s="39">
        <v>20000</v>
      </c>
      <c r="G54" s="53"/>
      <c r="I54" s="40"/>
    </row>
    <row r="55" spans="1:9" s="6" customFormat="1" ht="54" customHeight="1">
      <c r="A55" s="186"/>
      <c r="B55" s="95" t="s">
        <v>27</v>
      </c>
      <c r="C55" s="2"/>
      <c r="D55" s="93" t="s">
        <v>148</v>
      </c>
      <c r="E55" s="4">
        <f t="shared" si="2"/>
        <v>2529686</v>
      </c>
      <c r="F55" s="5">
        <f>SUM(F56:F58)</f>
        <v>2529686</v>
      </c>
      <c r="G55" s="5">
        <f>SUM(G56:G58)</f>
        <v>0</v>
      </c>
      <c r="I55" s="7"/>
    </row>
    <row r="56" spans="1:9" s="17" customFormat="1" ht="34.5" customHeight="1">
      <c r="A56" s="186"/>
      <c r="B56" s="180"/>
      <c r="C56" s="42" t="s">
        <v>57</v>
      </c>
      <c r="D56" s="70" t="s">
        <v>134</v>
      </c>
      <c r="E56" s="75">
        <f t="shared" si="2"/>
        <v>380000</v>
      </c>
      <c r="F56" s="53">
        <v>380000</v>
      </c>
      <c r="G56" s="53"/>
      <c r="I56" s="40"/>
    </row>
    <row r="57" spans="1:9" s="17" customFormat="1" ht="42" customHeight="1">
      <c r="A57" s="186"/>
      <c r="B57" s="181"/>
      <c r="C57" s="42" t="s">
        <v>58</v>
      </c>
      <c r="D57" s="43" t="s">
        <v>140</v>
      </c>
      <c r="E57" s="75">
        <f t="shared" si="2"/>
        <v>370000</v>
      </c>
      <c r="F57" s="53">
        <v>370000</v>
      </c>
      <c r="G57" s="53"/>
      <c r="I57" s="40"/>
    </row>
    <row r="58" spans="1:9" s="17" customFormat="1" ht="51" customHeight="1">
      <c r="A58" s="186"/>
      <c r="B58" s="198"/>
      <c r="C58" s="36" t="s">
        <v>59</v>
      </c>
      <c r="D58" s="43" t="s">
        <v>120</v>
      </c>
      <c r="E58" s="75">
        <f t="shared" si="2"/>
        <v>1779686</v>
      </c>
      <c r="F58" s="53">
        <v>1779686</v>
      </c>
      <c r="G58" s="53"/>
      <c r="I58" s="40"/>
    </row>
    <row r="59" spans="1:9" s="6" customFormat="1" ht="33.75" customHeight="1">
      <c r="A59" s="186"/>
      <c r="B59" s="77" t="s">
        <v>28</v>
      </c>
      <c r="C59" s="2"/>
      <c r="D59" s="93" t="s">
        <v>29</v>
      </c>
      <c r="E59" s="4">
        <f t="shared" si="2"/>
        <v>9644378</v>
      </c>
      <c r="F59" s="5">
        <f>F60+F61</f>
        <v>9644378</v>
      </c>
      <c r="G59" s="5">
        <f>G60+G61</f>
        <v>0</v>
      </c>
      <c r="I59" s="7"/>
    </row>
    <row r="60" spans="1:9" s="17" customFormat="1" ht="39.75" customHeight="1">
      <c r="A60" s="186"/>
      <c r="B60" s="199"/>
      <c r="C60" s="69" t="s">
        <v>61</v>
      </c>
      <c r="D60" s="70" t="s">
        <v>135</v>
      </c>
      <c r="E60" s="38">
        <f t="shared" si="2"/>
        <v>9299378</v>
      </c>
      <c r="F60" s="39">
        <v>9299378</v>
      </c>
      <c r="G60" s="39"/>
      <c r="I60" s="40"/>
    </row>
    <row r="61" spans="1:9" s="17" customFormat="1" ht="38.25" customHeight="1" thickBot="1">
      <c r="A61" s="187"/>
      <c r="B61" s="199"/>
      <c r="C61" s="69" t="s">
        <v>62</v>
      </c>
      <c r="D61" s="70" t="s">
        <v>136</v>
      </c>
      <c r="E61" s="75">
        <f t="shared" si="2"/>
        <v>345000</v>
      </c>
      <c r="F61" s="53">
        <v>345000</v>
      </c>
      <c r="G61" s="53"/>
      <c r="I61" s="40"/>
    </row>
    <row r="62" spans="1:61" s="33" customFormat="1" ht="33.75" customHeight="1" thickBot="1">
      <c r="A62" s="45" t="s">
        <v>45</v>
      </c>
      <c r="B62" s="27"/>
      <c r="C62" s="28"/>
      <c r="D62" s="84" t="s">
        <v>115</v>
      </c>
      <c r="E62" s="30">
        <f t="shared" si="2"/>
        <v>14597294</v>
      </c>
      <c r="F62" s="31">
        <f>F63+F65+F67+F69</f>
        <v>14597294</v>
      </c>
      <c r="G62" s="31">
        <f>G63+G65+G67+G69</f>
        <v>0</v>
      </c>
      <c r="H62" s="32"/>
      <c r="I62" s="7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</row>
    <row r="63" spans="1:9" s="6" customFormat="1" ht="38.25" customHeight="1">
      <c r="A63" s="186"/>
      <c r="B63" s="77" t="s">
        <v>19</v>
      </c>
      <c r="C63" s="58"/>
      <c r="D63" s="79" t="s">
        <v>149</v>
      </c>
      <c r="E63" s="4">
        <f t="shared" si="2"/>
        <v>12292011</v>
      </c>
      <c r="F63" s="50">
        <f>F64</f>
        <v>12292011</v>
      </c>
      <c r="G63" s="50">
        <f>G64</f>
        <v>0</v>
      </c>
      <c r="I63" s="7"/>
    </row>
    <row r="64" spans="1:9" s="17" customFormat="1" ht="41.25" customHeight="1">
      <c r="A64" s="186"/>
      <c r="B64" s="96"/>
      <c r="C64" s="69" t="s">
        <v>63</v>
      </c>
      <c r="D64" s="70" t="s">
        <v>137</v>
      </c>
      <c r="E64" s="75">
        <f t="shared" si="2"/>
        <v>12292011</v>
      </c>
      <c r="F64" s="53">
        <v>12292011</v>
      </c>
      <c r="G64" s="53"/>
      <c r="I64" s="40"/>
    </row>
    <row r="65" spans="1:9" s="6" customFormat="1" ht="33" customHeight="1">
      <c r="A65" s="186"/>
      <c r="B65" s="94" t="s">
        <v>30</v>
      </c>
      <c r="C65" s="2"/>
      <c r="D65" s="93" t="s">
        <v>182</v>
      </c>
      <c r="E65" s="4">
        <f t="shared" si="2"/>
        <v>1752803</v>
      </c>
      <c r="F65" s="5">
        <f>F66</f>
        <v>1752803</v>
      </c>
      <c r="G65" s="5">
        <f>G66</f>
        <v>0</v>
      </c>
      <c r="I65" s="7"/>
    </row>
    <row r="66" spans="1:9" s="17" customFormat="1" ht="32.25" customHeight="1">
      <c r="A66" s="186"/>
      <c r="B66" s="96"/>
      <c r="C66" s="69" t="s">
        <v>63</v>
      </c>
      <c r="D66" s="70" t="s">
        <v>137</v>
      </c>
      <c r="E66" s="75">
        <f t="shared" si="2"/>
        <v>1752803</v>
      </c>
      <c r="F66" s="53">
        <v>1752803</v>
      </c>
      <c r="G66" s="53"/>
      <c r="I66" s="40"/>
    </row>
    <row r="67" spans="1:9" s="6" customFormat="1" ht="33" customHeight="1">
      <c r="A67" s="186"/>
      <c r="B67" s="94" t="s">
        <v>165</v>
      </c>
      <c r="C67" s="2"/>
      <c r="D67" s="93" t="s">
        <v>166</v>
      </c>
      <c r="E67" s="4">
        <f t="shared" si="2"/>
        <v>25000</v>
      </c>
      <c r="F67" s="5">
        <f>F68</f>
        <v>25000</v>
      </c>
      <c r="G67" s="5">
        <f>G68</f>
        <v>0</v>
      </c>
      <c r="I67" s="7"/>
    </row>
    <row r="68" spans="1:9" s="17" customFormat="1" ht="32.25" customHeight="1">
      <c r="A68" s="186"/>
      <c r="B68" s="96"/>
      <c r="C68" s="69" t="s">
        <v>64</v>
      </c>
      <c r="D68" s="70" t="s">
        <v>118</v>
      </c>
      <c r="E68" s="75">
        <f t="shared" si="2"/>
        <v>25000</v>
      </c>
      <c r="F68" s="53">
        <v>25000</v>
      </c>
      <c r="G68" s="53"/>
      <c r="I68" s="40"/>
    </row>
    <row r="69" spans="1:9" s="6" customFormat="1" ht="33" customHeight="1">
      <c r="A69" s="186"/>
      <c r="B69" s="1" t="s">
        <v>31</v>
      </c>
      <c r="C69" s="2"/>
      <c r="D69" s="79" t="s">
        <v>32</v>
      </c>
      <c r="E69" s="4">
        <f t="shared" si="2"/>
        <v>527480</v>
      </c>
      <c r="F69" s="5">
        <f>F70</f>
        <v>527480</v>
      </c>
      <c r="G69" s="5">
        <f>G70</f>
        <v>0</v>
      </c>
      <c r="I69" s="7"/>
    </row>
    <row r="70" spans="1:9" s="17" customFormat="1" ht="36" customHeight="1" thickBot="1">
      <c r="A70" s="187"/>
      <c r="B70" s="80"/>
      <c r="C70" s="97" t="s">
        <v>63</v>
      </c>
      <c r="D70" s="98" t="s">
        <v>137</v>
      </c>
      <c r="E70" s="99">
        <f t="shared" si="2"/>
        <v>527480</v>
      </c>
      <c r="F70" s="83">
        <v>527480</v>
      </c>
      <c r="G70" s="83"/>
      <c r="I70" s="40"/>
    </row>
    <row r="71" spans="1:61" s="103" customFormat="1" ht="41.25" customHeight="1" thickBot="1">
      <c r="A71" s="27" t="s">
        <v>65</v>
      </c>
      <c r="B71" s="27"/>
      <c r="C71" s="28"/>
      <c r="D71" s="84" t="s">
        <v>11</v>
      </c>
      <c r="E71" s="100">
        <f>E72+E75+E78+E83+E85+E87+E89+E91</f>
        <v>1807903.3399999999</v>
      </c>
      <c r="F71" s="101">
        <f>F72+F75+F78+F83+F85+F87+F89+F91</f>
        <v>1807903.3399999999</v>
      </c>
      <c r="G71" s="31">
        <f>G72+G75+G78+G83+G85+G87+G89+G91</f>
        <v>0</v>
      </c>
      <c r="H71" s="102"/>
      <c r="I71" s="7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</row>
    <row r="72" spans="1:9" s="6" customFormat="1" ht="32.25" customHeight="1">
      <c r="A72" s="186"/>
      <c r="B72" s="1" t="s">
        <v>34</v>
      </c>
      <c r="C72" s="2"/>
      <c r="D72" s="3" t="s">
        <v>33</v>
      </c>
      <c r="E72" s="4">
        <f aca="true" t="shared" si="3" ref="E72:E78">SUM(F72:G72)</f>
        <v>12700</v>
      </c>
      <c r="F72" s="5">
        <f>F73+F74</f>
        <v>12700</v>
      </c>
      <c r="G72" s="5">
        <f>G73+G74</f>
        <v>0</v>
      </c>
      <c r="I72" s="7"/>
    </row>
    <row r="73" spans="1:9" s="17" customFormat="1" ht="48" customHeight="1">
      <c r="A73" s="188"/>
      <c r="B73" s="168"/>
      <c r="C73" s="104" t="s">
        <v>66</v>
      </c>
      <c r="D73" s="43" t="s">
        <v>117</v>
      </c>
      <c r="E73" s="75">
        <f t="shared" si="3"/>
        <v>11260</v>
      </c>
      <c r="F73" s="53">
        <v>11260</v>
      </c>
      <c r="G73" s="53"/>
      <c r="I73" s="40"/>
    </row>
    <row r="74" spans="1:9" s="17" customFormat="1" ht="37.5" customHeight="1">
      <c r="A74" s="188"/>
      <c r="B74" s="168"/>
      <c r="C74" s="104" t="s">
        <v>67</v>
      </c>
      <c r="D74" s="43" t="s">
        <v>119</v>
      </c>
      <c r="E74" s="75">
        <f t="shared" si="3"/>
        <v>1440</v>
      </c>
      <c r="F74" s="53">
        <v>1440</v>
      </c>
      <c r="G74" s="53"/>
      <c r="I74" s="40"/>
    </row>
    <row r="75" spans="1:9" s="6" customFormat="1" ht="32.25" customHeight="1">
      <c r="A75" s="188"/>
      <c r="B75" s="1" t="s">
        <v>176</v>
      </c>
      <c r="C75" s="2"/>
      <c r="D75" s="3" t="s">
        <v>178</v>
      </c>
      <c r="E75" s="4">
        <f t="shared" si="3"/>
        <v>251834.48</v>
      </c>
      <c r="F75" s="5">
        <f>F76+F77</f>
        <v>251834.48</v>
      </c>
      <c r="G75" s="5">
        <f>G76+G77</f>
        <v>0</v>
      </c>
      <c r="I75" s="7"/>
    </row>
    <row r="76" spans="1:9" s="17" customFormat="1" ht="28.5" customHeight="1">
      <c r="A76" s="188"/>
      <c r="B76" s="74"/>
      <c r="C76" s="104" t="s">
        <v>68</v>
      </c>
      <c r="D76" s="114" t="s">
        <v>122</v>
      </c>
      <c r="E76" s="75">
        <f t="shared" si="3"/>
        <v>9800</v>
      </c>
      <c r="F76" s="53">
        <v>9800</v>
      </c>
      <c r="G76" s="53"/>
      <c r="I76" s="40"/>
    </row>
    <row r="77" spans="1:9" s="17" customFormat="1" ht="28.5" customHeight="1">
      <c r="A77" s="188"/>
      <c r="B77" s="168"/>
      <c r="C77" s="104" t="s">
        <v>72</v>
      </c>
      <c r="D77" s="43" t="s">
        <v>153</v>
      </c>
      <c r="E77" s="75">
        <f t="shared" si="3"/>
        <v>242034.48</v>
      </c>
      <c r="F77" s="53">
        <v>242034.48</v>
      </c>
      <c r="G77" s="53"/>
      <c r="I77" s="40"/>
    </row>
    <row r="78" spans="1:9" s="6" customFormat="1" ht="38.25" customHeight="1">
      <c r="A78" s="186"/>
      <c r="B78" s="105" t="s">
        <v>35</v>
      </c>
      <c r="C78" s="106"/>
      <c r="D78" s="93" t="s">
        <v>7</v>
      </c>
      <c r="E78" s="4">
        <f t="shared" si="3"/>
        <v>658065.6599999999</v>
      </c>
      <c r="F78" s="50">
        <f>F79+F80+F81+F82</f>
        <v>658065.6599999999</v>
      </c>
      <c r="G78" s="50">
        <f>G79+G80+G81+G82</f>
        <v>0</v>
      </c>
      <c r="I78" s="7"/>
    </row>
    <row r="79" spans="1:9" s="17" customFormat="1" ht="39" customHeight="1">
      <c r="A79" s="188"/>
      <c r="B79" s="167"/>
      <c r="C79" s="104" t="s">
        <v>66</v>
      </c>
      <c r="D79" s="43" t="s">
        <v>117</v>
      </c>
      <c r="E79" s="75">
        <f aca="true" t="shared" si="4" ref="E79:E92">SUM(F79:G79)</f>
        <v>2523</v>
      </c>
      <c r="F79" s="53">
        <v>2523</v>
      </c>
      <c r="G79" s="53"/>
      <c r="I79" s="40"/>
    </row>
    <row r="80" spans="1:9" s="17" customFormat="1" ht="39" customHeight="1">
      <c r="A80" s="188"/>
      <c r="B80" s="168"/>
      <c r="C80" s="104" t="s">
        <v>68</v>
      </c>
      <c r="D80" s="114" t="s">
        <v>122</v>
      </c>
      <c r="E80" s="75">
        <f>SUM(F80:G80)</f>
        <v>163611</v>
      </c>
      <c r="F80" s="53">
        <v>163611</v>
      </c>
      <c r="G80" s="53"/>
      <c r="I80" s="40"/>
    </row>
    <row r="81" spans="1:9" s="17" customFormat="1" ht="48" customHeight="1">
      <c r="A81" s="188"/>
      <c r="B81" s="168"/>
      <c r="C81" s="104" t="s">
        <v>72</v>
      </c>
      <c r="D81" s="43" t="s">
        <v>153</v>
      </c>
      <c r="E81" s="75">
        <f>SUM(F81:G81)</f>
        <v>461931.66</v>
      </c>
      <c r="F81" s="53">
        <v>461931.66</v>
      </c>
      <c r="G81" s="53"/>
      <c r="I81" s="40"/>
    </row>
    <row r="82" spans="1:9" s="17" customFormat="1" ht="48" customHeight="1">
      <c r="A82" s="188"/>
      <c r="B82" s="169"/>
      <c r="C82" s="104" t="s">
        <v>180</v>
      </c>
      <c r="D82" s="43" t="s">
        <v>181</v>
      </c>
      <c r="E82" s="75">
        <f>SUM(F82:G82)</f>
        <v>30000</v>
      </c>
      <c r="F82" s="53">
        <v>30000</v>
      </c>
      <c r="G82" s="53"/>
      <c r="I82" s="40"/>
    </row>
    <row r="83" spans="1:9" s="6" customFormat="1" ht="32.25" customHeight="1">
      <c r="A83" s="188"/>
      <c r="B83" s="67" t="s">
        <v>177</v>
      </c>
      <c r="C83" s="2"/>
      <c r="D83" s="3" t="s">
        <v>179</v>
      </c>
      <c r="E83" s="4">
        <f>SUM(F83:G83)</f>
        <v>59032.8</v>
      </c>
      <c r="F83" s="5">
        <f>SUM(F84:F84)</f>
        <v>59032.8</v>
      </c>
      <c r="G83" s="5">
        <f>SUM(G84:G84)</f>
        <v>0</v>
      </c>
      <c r="I83" s="7"/>
    </row>
    <row r="84" spans="1:9" s="17" customFormat="1" ht="48" customHeight="1">
      <c r="A84" s="188"/>
      <c r="B84" s="168"/>
      <c r="C84" s="104" t="s">
        <v>72</v>
      </c>
      <c r="D84" s="43" t="s">
        <v>153</v>
      </c>
      <c r="E84" s="75">
        <f>SUM(F84:G84)</f>
        <v>59032.8</v>
      </c>
      <c r="F84" s="53">
        <v>59032.8</v>
      </c>
      <c r="G84" s="53"/>
      <c r="I84" s="40"/>
    </row>
    <row r="85" spans="1:9" s="6" customFormat="1" ht="31.5" customHeight="1">
      <c r="A85" s="186"/>
      <c r="B85" s="105" t="s">
        <v>36</v>
      </c>
      <c r="C85" s="106"/>
      <c r="D85" s="93" t="s">
        <v>4</v>
      </c>
      <c r="E85" s="4">
        <f t="shared" si="4"/>
        <v>20251</v>
      </c>
      <c r="F85" s="5">
        <f>SUM(F86:F86)</f>
        <v>20251</v>
      </c>
      <c r="G85" s="5">
        <f>SUM(G86:G86)</f>
        <v>0</v>
      </c>
      <c r="I85" s="7"/>
    </row>
    <row r="86" spans="1:9" s="17" customFormat="1" ht="52.5" customHeight="1">
      <c r="A86" s="107"/>
      <c r="B86" s="74"/>
      <c r="C86" s="36" t="s">
        <v>66</v>
      </c>
      <c r="D86" s="43" t="s">
        <v>117</v>
      </c>
      <c r="E86" s="75">
        <f t="shared" si="4"/>
        <v>20251</v>
      </c>
      <c r="F86" s="53">
        <v>20251</v>
      </c>
      <c r="G86" s="53"/>
      <c r="I86" s="40"/>
    </row>
    <row r="87" spans="1:9" s="17" customFormat="1" ht="38.25" customHeight="1">
      <c r="A87" s="164"/>
      <c r="B87" s="108" t="s">
        <v>94</v>
      </c>
      <c r="C87" s="109"/>
      <c r="D87" s="93" t="s">
        <v>95</v>
      </c>
      <c r="E87" s="4">
        <f t="shared" si="4"/>
        <v>13983.4</v>
      </c>
      <c r="F87" s="110">
        <f>SUM(F88:F88)</f>
        <v>13983.4</v>
      </c>
      <c r="G87" s="110">
        <f>SUM(G88:G88)</f>
        <v>0</v>
      </c>
      <c r="I87" s="7"/>
    </row>
    <row r="88" spans="1:9" s="17" customFormat="1" ht="48" customHeight="1">
      <c r="A88" s="111"/>
      <c r="B88" s="112"/>
      <c r="C88" s="52" t="s">
        <v>69</v>
      </c>
      <c r="D88" s="43" t="s">
        <v>124</v>
      </c>
      <c r="E88" s="75">
        <f t="shared" si="4"/>
        <v>13983.4</v>
      </c>
      <c r="F88" s="53">
        <v>13983.4</v>
      </c>
      <c r="G88" s="53"/>
      <c r="I88" s="40"/>
    </row>
    <row r="89" spans="1:9" s="17" customFormat="1" ht="32.25" customHeight="1">
      <c r="A89" s="164"/>
      <c r="B89" s="1" t="s">
        <v>113</v>
      </c>
      <c r="C89" s="52"/>
      <c r="D89" s="93" t="s">
        <v>114</v>
      </c>
      <c r="E89" s="4">
        <f t="shared" si="4"/>
        <v>27730</v>
      </c>
      <c r="F89" s="110">
        <f>SUM(F90:F90)</f>
        <v>27730</v>
      </c>
      <c r="G89" s="110">
        <f>SUM(G90:G90)</f>
        <v>0</v>
      </c>
      <c r="I89" s="7"/>
    </row>
    <row r="90" spans="1:9" s="17" customFormat="1" ht="47.25" customHeight="1">
      <c r="A90" s="111"/>
      <c r="B90" s="112"/>
      <c r="C90" s="104" t="s">
        <v>66</v>
      </c>
      <c r="D90" s="43" t="s">
        <v>117</v>
      </c>
      <c r="E90" s="75">
        <f t="shared" si="4"/>
        <v>27730</v>
      </c>
      <c r="F90" s="53">
        <v>27730</v>
      </c>
      <c r="G90" s="53"/>
      <c r="I90" s="40"/>
    </row>
    <row r="91" spans="1:9" s="6" customFormat="1" ht="31.5" customHeight="1">
      <c r="A91" s="164"/>
      <c r="B91" s="113" t="s">
        <v>84</v>
      </c>
      <c r="C91" s="106"/>
      <c r="D91" s="3" t="s">
        <v>116</v>
      </c>
      <c r="E91" s="4">
        <f t="shared" si="4"/>
        <v>764306</v>
      </c>
      <c r="F91" s="50">
        <f>F92+F93</f>
        <v>764306</v>
      </c>
      <c r="G91" s="50">
        <f>G92+G93</f>
        <v>0</v>
      </c>
      <c r="I91" s="7"/>
    </row>
    <row r="92" spans="1:9" s="17" customFormat="1" ht="53.25" customHeight="1">
      <c r="A92" s="107"/>
      <c r="B92" s="162"/>
      <c r="C92" s="104" t="s">
        <v>66</v>
      </c>
      <c r="D92" s="43" t="s">
        <v>117</v>
      </c>
      <c r="E92" s="75">
        <f t="shared" si="4"/>
        <v>54388</v>
      </c>
      <c r="F92" s="53">
        <v>54388</v>
      </c>
      <c r="G92" s="53"/>
      <c r="I92" s="40"/>
    </row>
    <row r="93" spans="1:9" s="17" customFormat="1" ht="30.75" customHeight="1" thickBot="1">
      <c r="A93" s="172"/>
      <c r="B93" s="171"/>
      <c r="C93" s="104" t="s">
        <v>68</v>
      </c>
      <c r="D93" s="114" t="s">
        <v>122</v>
      </c>
      <c r="E93" s="75">
        <f>SUM(F93:G93)</f>
        <v>709918</v>
      </c>
      <c r="F93" s="53">
        <v>709918</v>
      </c>
      <c r="G93" s="53"/>
      <c r="I93" s="40"/>
    </row>
    <row r="94" spans="1:61" s="103" customFormat="1" ht="36" customHeight="1" thickBot="1">
      <c r="A94" s="45" t="s">
        <v>107</v>
      </c>
      <c r="B94" s="45"/>
      <c r="C94" s="63"/>
      <c r="D94" s="76" t="s">
        <v>108</v>
      </c>
      <c r="E94" s="30">
        <f>E95</f>
        <v>4000</v>
      </c>
      <c r="F94" s="31">
        <f>F95</f>
        <v>4000</v>
      </c>
      <c r="G94" s="31">
        <f>G95</f>
        <v>0</v>
      </c>
      <c r="H94" s="102"/>
      <c r="I94" s="7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</row>
    <row r="95" spans="1:9" s="17" customFormat="1" ht="39" customHeight="1">
      <c r="A95" s="166"/>
      <c r="B95" s="115" t="s">
        <v>109</v>
      </c>
      <c r="C95" s="106"/>
      <c r="D95" s="93" t="s">
        <v>2</v>
      </c>
      <c r="E95" s="49">
        <f>SUM(E96)</f>
        <v>4000</v>
      </c>
      <c r="F95" s="5">
        <f>SUM(F96:F96)</f>
        <v>4000</v>
      </c>
      <c r="G95" s="5">
        <f>SUM(G96:G96)</f>
        <v>0</v>
      </c>
      <c r="I95" s="7"/>
    </row>
    <row r="96" spans="1:9" s="17" customFormat="1" ht="48.75" customHeight="1" thickBot="1">
      <c r="A96" s="107"/>
      <c r="B96" s="163"/>
      <c r="C96" s="52" t="s">
        <v>47</v>
      </c>
      <c r="D96" s="43" t="s">
        <v>157</v>
      </c>
      <c r="E96" s="75">
        <f>SUM(F96:G96)</f>
        <v>4000</v>
      </c>
      <c r="F96" s="116">
        <v>4000</v>
      </c>
      <c r="G96" s="44"/>
      <c r="I96" s="40"/>
    </row>
    <row r="97" spans="1:61" s="103" customFormat="1" ht="30.75" customHeight="1" thickBot="1">
      <c r="A97" s="27" t="s">
        <v>71</v>
      </c>
      <c r="B97" s="27"/>
      <c r="C97" s="28"/>
      <c r="D97" s="84" t="s">
        <v>14</v>
      </c>
      <c r="E97" s="30">
        <f>SUM(F97:G97)</f>
        <v>7576000</v>
      </c>
      <c r="F97" s="31">
        <f>F98+F100+F102+F108+F111+F113+F115+F117+F121</f>
        <v>7576000</v>
      </c>
      <c r="G97" s="31">
        <f>G98+G100+G102+G108+G111+G113+G115+G117+G121</f>
        <v>0</v>
      </c>
      <c r="H97" s="102"/>
      <c r="I97" s="7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</row>
    <row r="98" spans="1:9" s="6" customFormat="1" ht="38.25" customHeight="1">
      <c r="A98" s="46"/>
      <c r="B98" s="57" t="s">
        <v>159</v>
      </c>
      <c r="C98" s="58"/>
      <c r="D98" s="79" t="s">
        <v>160</v>
      </c>
      <c r="E98" s="4">
        <f>E99</f>
        <v>40000</v>
      </c>
      <c r="F98" s="50">
        <f>SUM(F99:F99)</f>
        <v>40000</v>
      </c>
      <c r="G98" s="50">
        <f>SUM(G99:G99)</f>
        <v>0</v>
      </c>
      <c r="I98" s="7"/>
    </row>
    <row r="99" spans="1:9" s="17" customFormat="1" ht="33" customHeight="1">
      <c r="A99" s="117"/>
      <c r="B99" s="74"/>
      <c r="C99" s="36" t="s">
        <v>68</v>
      </c>
      <c r="D99" s="70" t="s">
        <v>122</v>
      </c>
      <c r="E99" s="75">
        <f>SUM(F99:G99)</f>
        <v>40000</v>
      </c>
      <c r="F99" s="53">
        <v>40000</v>
      </c>
      <c r="G99" s="53"/>
      <c r="I99" s="40"/>
    </row>
    <row r="100" spans="1:9" s="17" customFormat="1" ht="29.25" customHeight="1">
      <c r="A100" s="166"/>
      <c r="B100" s="115" t="s">
        <v>162</v>
      </c>
      <c r="C100" s="106"/>
      <c r="D100" s="93" t="s">
        <v>163</v>
      </c>
      <c r="E100" s="49">
        <f>SUM(E101)</f>
        <v>351000</v>
      </c>
      <c r="F100" s="5">
        <f>SUM(F101:F101)</f>
        <v>351000</v>
      </c>
      <c r="G100" s="5">
        <f>SUM(G101:G101)</f>
        <v>0</v>
      </c>
      <c r="I100" s="7"/>
    </row>
    <row r="101" spans="1:9" s="17" customFormat="1" ht="48.75" customHeight="1">
      <c r="A101" s="107"/>
      <c r="B101" s="163"/>
      <c r="C101" s="52" t="s">
        <v>47</v>
      </c>
      <c r="D101" s="43" t="s">
        <v>157</v>
      </c>
      <c r="E101" s="75">
        <f>SUM(F101:G101)</f>
        <v>351000</v>
      </c>
      <c r="F101" s="39">
        <v>351000</v>
      </c>
      <c r="G101" s="39"/>
      <c r="I101" s="40"/>
    </row>
    <row r="102" spans="1:9" s="6" customFormat="1" ht="47.25" customHeight="1">
      <c r="A102" s="186"/>
      <c r="B102" s="105" t="s">
        <v>37</v>
      </c>
      <c r="C102" s="58"/>
      <c r="D102" s="79" t="s">
        <v>142</v>
      </c>
      <c r="E102" s="4">
        <f>SUM(E103:E107)</f>
        <v>5039000</v>
      </c>
      <c r="F102" s="50">
        <f>SUM(F103:F107)</f>
        <v>5039000</v>
      </c>
      <c r="G102" s="50">
        <f>SUM(G103:G107)</f>
        <v>0</v>
      </c>
      <c r="I102" s="7"/>
    </row>
    <row r="103" spans="1:9" s="17" customFormat="1" ht="28.5" customHeight="1">
      <c r="A103" s="188"/>
      <c r="B103" s="167"/>
      <c r="C103" s="55" t="s">
        <v>64</v>
      </c>
      <c r="D103" s="61" t="s">
        <v>118</v>
      </c>
      <c r="E103" s="75">
        <f>SUM(F103:G103)</f>
        <v>7000</v>
      </c>
      <c r="F103" s="53">
        <v>7000</v>
      </c>
      <c r="G103" s="53"/>
      <c r="I103" s="40"/>
    </row>
    <row r="104" spans="1:9" s="17" customFormat="1" ht="28.5" customHeight="1">
      <c r="A104" s="188"/>
      <c r="B104" s="168"/>
      <c r="C104" s="55" t="s">
        <v>67</v>
      </c>
      <c r="D104" s="43" t="s">
        <v>119</v>
      </c>
      <c r="E104" s="75">
        <f>SUM(F104:G104)</f>
        <v>12000</v>
      </c>
      <c r="F104" s="53">
        <v>12000</v>
      </c>
      <c r="G104" s="53"/>
      <c r="I104" s="40"/>
    </row>
    <row r="105" spans="1:9" s="17" customFormat="1" ht="28.5" customHeight="1">
      <c r="A105" s="188"/>
      <c r="B105" s="168"/>
      <c r="C105" s="118" t="s">
        <v>100</v>
      </c>
      <c r="D105" s="119" t="s">
        <v>138</v>
      </c>
      <c r="E105" s="75">
        <f>SUM(F105:G105)</f>
        <v>118000</v>
      </c>
      <c r="F105" s="53">
        <v>118000</v>
      </c>
      <c r="G105" s="53"/>
      <c r="I105" s="40"/>
    </row>
    <row r="106" spans="1:9" s="17" customFormat="1" ht="51.75" customHeight="1">
      <c r="A106" s="188"/>
      <c r="B106" s="168"/>
      <c r="C106" s="36" t="s">
        <v>47</v>
      </c>
      <c r="D106" s="43" t="s">
        <v>157</v>
      </c>
      <c r="E106" s="75">
        <f>SUM(F106:G106)</f>
        <v>4890000</v>
      </c>
      <c r="F106" s="53">
        <v>4890000</v>
      </c>
      <c r="G106" s="53"/>
      <c r="I106" s="40"/>
    </row>
    <row r="107" spans="1:9" s="17" customFormat="1" ht="48.75" customHeight="1">
      <c r="A107" s="188"/>
      <c r="B107" s="169"/>
      <c r="C107" s="36" t="s">
        <v>101</v>
      </c>
      <c r="D107" s="43" t="s">
        <v>139</v>
      </c>
      <c r="E107" s="75">
        <f>SUM(F107:G107)</f>
        <v>12000</v>
      </c>
      <c r="F107" s="53">
        <v>12000</v>
      </c>
      <c r="G107" s="53"/>
      <c r="I107" s="40"/>
    </row>
    <row r="108" spans="1:9" s="6" customFormat="1" ht="51" customHeight="1">
      <c r="A108" s="186"/>
      <c r="B108" s="57" t="s">
        <v>38</v>
      </c>
      <c r="C108" s="106"/>
      <c r="D108" s="93" t="s">
        <v>96</v>
      </c>
      <c r="E108" s="4">
        <f>SUM(E109:E110)</f>
        <v>91000</v>
      </c>
      <c r="F108" s="50">
        <f>SUM(F109:F110)</f>
        <v>91000</v>
      </c>
      <c r="G108" s="5">
        <f>G109</f>
        <v>0</v>
      </c>
      <c r="I108" s="7"/>
    </row>
    <row r="109" spans="1:9" s="17" customFormat="1" ht="45" customHeight="1">
      <c r="A109" s="188"/>
      <c r="B109" s="167"/>
      <c r="C109" s="36" t="s">
        <v>47</v>
      </c>
      <c r="D109" s="43" t="s">
        <v>157</v>
      </c>
      <c r="E109" s="75">
        <f aca="true" t="shared" si="5" ref="E109:E122">SUM(F109:G109)</f>
        <v>26000</v>
      </c>
      <c r="F109" s="53">
        <v>26000</v>
      </c>
      <c r="G109" s="53"/>
      <c r="I109" s="40"/>
    </row>
    <row r="110" spans="1:9" s="17" customFormat="1" ht="38.25" customHeight="1">
      <c r="A110" s="188"/>
      <c r="B110" s="169"/>
      <c r="C110" s="36" t="s">
        <v>72</v>
      </c>
      <c r="D110" s="43" t="s">
        <v>153</v>
      </c>
      <c r="E110" s="38">
        <f t="shared" si="5"/>
        <v>65000</v>
      </c>
      <c r="F110" s="53">
        <v>65000</v>
      </c>
      <c r="G110" s="53"/>
      <c r="I110" s="40"/>
    </row>
    <row r="111" spans="1:9" s="6" customFormat="1" ht="41.25" customHeight="1">
      <c r="A111" s="186"/>
      <c r="B111" s="67" t="s">
        <v>39</v>
      </c>
      <c r="C111" s="106"/>
      <c r="D111" s="93" t="s">
        <v>150</v>
      </c>
      <c r="E111" s="120">
        <f t="shared" si="5"/>
        <v>703000</v>
      </c>
      <c r="F111" s="5">
        <f>SUM(F112:F112)</f>
        <v>703000</v>
      </c>
      <c r="G111" s="5">
        <f>SUM(G112:G112)</f>
        <v>0</v>
      </c>
      <c r="I111" s="7"/>
    </row>
    <row r="112" spans="1:9" s="17" customFormat="1" ht="39" customHeight="1">
      <c r="A112" s="186"/>
      <c r="B112" s="170"/>
      <c r="C112" s="36" t="s">
        <v>72</v>
      </c>
      <c r="D112" s="43" t="s">
        <v>153</v>
      </c>
      <c r="E112" s="38">
        <f t="shared" si="5"/>
        <v>703000</v>
      </c>
      <c r="F112" s="53">
        <v>703000</v>
      </c>
      <c r="G112" s="53"/>
      <c r="I112" s="40"/>
    </row>
    <row r="113" spans="1:9" s="17" customFormat="1" ht="30" customHeight="1">
      <c r="A113" s="186"/>
      <c r="B113" s="77" t="s">
        <v>102</v>
      </c>
      <c r="C113" s="106"/>
      <c r="D113" s="3" t="s">
        <v>103</v>
      </c>
      <c r="E113" s="120">
        <f t="shared" si="5"/>
        <v>549000</v>
      </c>
      <c r="F113" s="5">
        <f>SUM(F114:F114)</f>
        <v>549000</v>
      </c>
      <c r="G113" s="5">
        <f>SUM(G114:G114)</f>
        <v>0</v>
      </c>
      <c r="I113" s="7"/>
    </row>
    <row r="114" spans="1:9" s="17" customFormat="1" ht="48" customHeight="1">
      <c r="A114" s="186"/>
      <c r="B114" s="170"/>
      <c r="C114" s="36" t="s">
        <v>72</v>
      </c>
      <c r="D114" s="43" t="s">
        <v>153</v>
      </c>
      <c r="E114" s="38">
        <f t="shared" si="5"/>
        <v>549000</v>
      </c>
      <c r="F114" s="53">
        <v>549000</v>
      </c>
      <c r="G114" s="53"/>
      <c r="I114" s="40"/>
    </row>
    <row r="115" spans="1:9" s="6" customFormat="1" ht="31.5" customHeight="1">
      <c r="A115" s="186"/>
      <c r="B115" s="1" t="s">
        <v>40</v>
      </c>
      <c r="C115" s="106"/>
      <c r="D115" s="3" t="s">
        <v>151</v>
      </c>
      <c r="E115" s="120">
        <f t="shared" si="5"/>
        <v>367000</v>
      </c>
      <c r="F115" s="5">
        <f>SUM(F116:F116)</f>
        <v>367000</v>
      </c>
      <c r="G115" s="5">
        <f>SUM(G116:G116)</f>
        <v>0</v>
      </c>
      <c r="I115" s="7"/>
    </row>
    <row r="116" spans="1:9" s="17" customFormat="1" ht="42" customHeight="1">
      <c r="A116" s="188"/>
      <c r="B116" s="169"/>
      <c r="C116" s="36" t="s">
        <v>72</v>
      </c>
      <c r="D116" s="43" t="s">
        <v>153</v>
      </c>
      <c r="E116" s="121">
        <f t="shared" si="5"/>
        <v>367000</v>
      </c>
      <c r="F116" s="53">
        <v>367000</v>
      </c>
      <c r="G116" s="53"/>
      <c r="I116" s="40"/>
    </row>
    <row r="117" spans="1:9" s="6" customFormat="1" ht="34.5" customHeight="1">
      <c r="A117" s="186"/>
      <c r="B117" s="77" t="s">
        <v>41</v>
      </c>
      <c r="C117" s="106"/>
      <c r="D117" s="79" t="s">
        <v>42</v>
      </c>
      <c r="E117" s="120">
        <f t="shared" si="5"/>
        <v>84000</v>
      </c>
      <c r="F117" s="5">
        <f>F118+F119+F120</f>
        <v>84000</v>
      </c>
      <c r="G117" s="5">
        <f>G118+G119+G120</f>
        <v>0</v>
      </c>
      <c r="I117" s="7"/>
    </row>
    <row r="118" spans="1:9" s="17" customFormat="1" ht="33" customHeight="1">
      <c r="A118" s="186"/>
      <c r="B118" s="189"/>
      <c r="C118" s="69" t="s">
        <v>68</v>
      </c>
      <c r="D118" s="70" t="s">
        <v>122</v>
      </c>
      <c r="E118" s="121">
        <f t="shared" si="5"/>
        <v>31500</v>
      </c>
      <c r="F118" s="53">
        <v>31500</v>
      </c>
      <c r="G118" s="53"/>
      <c r="I118" s="40"/>
    </row>
    <row r="119" spans="1:9" s="17" customFormat="1" ht="51.75" customHeight="1">
      <c r="A119" s="186"/>
      <c r="B119" s="190"/>
      <c r="C119" s="52" t="s">
        <v>47</v>
      </c>
      <c r="D119" s="43" t="s">
        <v>157</v>
      </c>
      <c r="E119" s="121">
        <f t="shared" si="5"/>
        <v>52000</v>
      </c>
      <c r="F119" s="53">
        <v>52000</v>
      </c>
      <c r="G119" s="53"/>
      <c r="I119" s="40"/>
    </row>
    <row r="120" spans="1:9" s="17" customFormat="1" ht="45.75" customHeight="1">
      <c r="A120" s="186"/>
      <c r="B120" s="191"/>
      <c r="C120" s="52" t="s">
        <v>73</v>
      </c>
      <c r="D120" s="43" t="s">
        <v>152</v>
      </c>
      <c r="E120" s="121">
        <f t="shared" si="5"/>
        <v>500</v>
      </c>
      <c r="F120" s="53">
        <v>500</v>
      </c>
      <c r="G120" s="53"/>
      <c r="I120" s="40"/>
    </row>
    <row r="121" spans="1:9" s="6" customFormat="1" ht="36" customHeight="1">
      <c r="A121" s="186"/>
      <c r="B121" s="94" t="s">
        <v>0</v>
      </c>
      <c r="C121" s="106"/>
      <c r="D121" s="93" t="s">
        <v>2</v>
      </c>
      <c r="E121" s="120">
        <f t="shared" si="5"/>
        <v>352000</v>
      </c>
      <c r="F121" s="5">
        <f>F122</f>
        <v>352000</v>
      </c>
      <c r="G121" s="5">
        <f>G122</f>
        <v>0</v>
      </c>
      <c r="I121" s="7"/>
    </row>
    <row r="122" spans="1:9" s="17" customFormat="1" ht="39.75" customHeight="1" thickBot="1">
      <c r="A122" s="187"/>
      <c r="B122" s="80"/>
      <c r="C122" s="81" t="s">
        <v>72</v>
      </c>
      <c r="D122" s="82" t="s">
        <v>153</v>
      </c>
      <c r="E122" s="121">
        <f t="shared" si="5"/>
        <v>352000</v>
      </c>
      <c r="F122" s="53">
        <v>352000</v>
      </c>
      <c r="G122" s="83"/>
      <c r="I122" s="40"/>
    </row>
    <row r="123" spans="1:61" s="103" customFormat="1" ht="44.25" customHeight="1" thickBot="1">
      <c r="A123" s="27" t="s">
        <v>110</v>
      </c>
      <c r="B123" s="27"/>
      <c r="C123" s="28"/>
      <c r="D123" s="84" t="s">
        <v>112</v>
      </c>
      <c r="E123" s="30">
        <f>E124</f>
        <v>95604.56</v>
      </c>
      <c r="F123" s="31">
        <f>F124</f>
        <v>95604.56</v>
      </c>
      <c r="G123" s="31">
        <f>G124</f>
        <v>0</v>
      </c>
      <c r="H123" s="102"/>
      <c r="I123" s="7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</row>
    <row r="124" spans="1:9" s="32" customFormat="1" ht="33" customHeight="1">
      <c r="A124" s="160"/>
      <c r="B124" s="108" t="s">
        <v>111</v>
      </c>
      <c r="C124" s="155"/>
      <c r="D124" s="122" t="s">
        <v>2</v>
      </c>
      <c r="E124" s="120">
        <f aca="true" t="shared" si="6" ref="E124:E137">SUM(F124:G124)</f>
        <v>95604.56</v>
      </c>
      <c r="F124" s="123">
        <f>SUM(F125:F126)</f>
        <v>95604.56</v>
      </c>
      <c r="G124" s="123">
        <f>G126</f>
        <v>0</v>
      </c>
      <c r="I124" s="7"/>
    </row>
    <row r="125" spans="1:61" s="126" customFormat="1" ht="45.75" customHeight="1">
      <c r="A125" s="124"/>
      <c r="B125" s="158"/>
      <c r="C125" s="156" t="s">
        <v>169</v>
      </c>
      <c r="D125" s="119" t="s">
        <v>171</v>
      </c>
      <c r="E125" s="121">
        <f t="shared" si="6"/>
        <v>81263.88</v>
      </c>
      <c r="F125" s="53">
        <v>81263.88</v>
      </c>
      <c r="G125" s="125"/>
      <c r="H125" s="17"/>
      <c r="I125" s="40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</row>
    <row r="126" spans="1:9" s="17" customFormat="1" ht="49.5" customHeight="1" thickBot="1">
      <c r="A126" s="128"/>
      <c r="B126" s="159"/>
      <c r="C126" s="157" t="s">
        <v>170</v>
      </c>
      <c r="D126" s="119" t="s">
        <v>171</v>
      </c>
      <c r="E126" s="129">
        <f t="shared" si="6"/>
        <v>14340.68</v>
      </c>
      <c r="F126" s="89">
        <v>14340.68</v>
      </c>
      <c r="G126" s="89"/>
      <c r="I126" s="40"/>
    </row>
    <row r="127" spans="1:61" s="103" customFormat="1" ht="41.25" customHeight="1" thickBot="1">
      <c r="A127" s="45" t="s">
        <v>97</v>
      </c>
      <c r="B127" s="45"/>
      <c r="C127" s="63"/>
      <c r="D127" s="84" t="s">
        <v>98</v>
      </c>
      <c r="E127" s="30">
        <f t="shared" si="6"/>
        <v>100000</v>
      </c>
      <c r="F127" s="31">
        <f>F128</f>
        <v>100000</v>
      </c>
      <c r="G127" s="31">
        <f>G128</f>
        <v>0</v>
      </c>
      <c r="H127" s="102"/>
      <c r="I127" s="7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</row>
    <row r="128" spans="1:9" s="17" customFormat="1" ht="39.75" customHeight="1">
      <c r="A128" s="186"/>
      <c r="B128" s="130" t="s">
        <v>105</v>
      </c>
      <c r="C128" s="109"/>
      <c r="D128" s="93" t="s">
        <v>106</v>
      </c>
      <c r="E128" s="120">
        <f t="shared" si="6"/>
        <v>100000</v>
      </c>
      <c r="F128" s="110">
        <f>SUM(F129)</f>
        <v>100000</v>
      </c>
      <c r="G128" s="110">
        <f>SUM(G129)</f>
        <v>0</v>
      </c>
      <c r="I128" s="7"/>
    </row>
    <row r="129" spans="1:9" s="17" customFormat="1" ht="30.75" customHeight="1" thickBot="1">
      <c r="A129" s="186"/>
      <c r="B129" s="86"/>
      <c r="C129" s="69" t="s">
        <v>60</v>
      </c>
      <c r="D129" s="70" t="s">
        <v>123</v>
      </c>
      <c r="E129" s="121">
        <f t="shared" si="6"/>
        <v>100000</v>
      </c>
      <c r="F129" s="53">
        <v>100000</v>
      </c>
      <c r="G129" s="89"/>
      <c r="I129" s="40"/>
    </row>
    <row r="130" spans="1:61" s="103" customFormat="1" ht="36" customHeight="1" thickBot="1">
      <c r="A130" s="27" t="s">
        <v>74</v>
      </c>
      <c r="B130" s="45"/>
      <c r="C130" s="28"/>
      <c r="D130" s="84" t="s">
        <v>12</v>
      </c>
      <c r="E130" s="30">
        <f t="shared" si="6"/>
        <v>28672</v>
      </c>
      <c r="F130" s="31">
        <f>F131</f>
        <v>28672</v>
      </c>
      <c r="G130" s="31">
        <f>G131</f>
        <v>0</v>
      </c>
      <c r="H130" s="102"/>
      <c r="I130" s="7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</row>
    <row r="131" spans="1:9" s="6" customFormat="1" ht="29.25" customHeight="1">
      <c r="A131" s="178"/>
      <c r="B131" s="57" t="s">
        <v>43</v>
      </c>
      <c r="C131" s="106"/>
      <c r="D131" s="3" t="s">
        <v>13</v>
      </c>
      <c r="E131" s="131">
        <f t="shared" si="6"/>
        <v>28672</v>
      </c>
      <c r="F131" s="5">
        <f>F132</f>
        <v>28672</v>
      </c>
      <c r="G131" s="5">
        <f>G132</f>
        <v>0</v>
      </c>
      <c r="I131" s="7"/>
    </row>
    <row r="132" spans="1:9" s="17" customFormat="1" ht="51.75" customHeight="1" thickBot="1">
      <c r="A132" s="179"/>
      <c r="B132" s="80"/>
      <c r="C132" s="81" t="s">
        <v>70</v>
      </c>
      <c r="D132" s="43" t="s">
        <v>156</v>
      </c>
      <c r="E132" s="127">
        <f t="shared" si="6"/>
        <v>28672</v>
      </c>
      <c r="F132" s="39">
        <v>28672</v>
      </c>
      <c r="G132" s="39"/>
      <c r="I132" s="40"/>
    </row>
    <row r="133" spans="1:61" s="103" customFormat="1" ht="36" customHeight="1" thickBot="1">
      <c r="A133" s="132" t="s">
        <v>75</v>
      </c>
      <c r="B133" s="27"/>
      <c r="C133" s="28"/>
      <c r="D133" s="84" t="s">
        <v>168</v>
      </c>
      <c r="E133" s="30">
        <f t="shared" si="6"/>
        <v>60000</v>
      </c>
      <c r="F133" s="133">
        <f>F134</f>
        <v>60000</v>
      </c>
      <c r="G133" s="134">
        <f>G134</f>
        <v>0</v>
      </c>
      <c r="H133" s="102"/>
      <c r="I133" s="7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</row>
    <row r="134" spans="1:9" s="6" customFormat="1" ht="28.5" customHeight="1">
      <c r="A134" s="177"/>
      <c r="B134" s="71" t="s">
        <v>44</v>
      </c>
      <c r="C134" s="135"/>
      <c r="D134" s="136" t="s">
        <v>5</v>
      </c>
      <c r="E134" s="137">
        <f t="shared" si="6"/>
        <v>60000</v>
      </c>
      <c r="F134" s="138">
        <f>SUM(F135:F137)</f>
        <v>60000</v>
      </c>
      <c r="G134" s="138">
        <f>SUM(G135:G137)</f>
        <v>0</v>
      </c>
      <c r="I134" s="7"/>
    </row>
    <row r="135" spans="1:9" s="17" customFormat="1" ht="62.25" customHeight="1">
      <c r="A135" s="178"/>
      <c r="B135" s="180"/>
      <c r="C135" s="139" t="s">
        <v>66</v>
      </c>
      <c r="D135" s="43" t="s">
        <v>117</v>
      </c>
      <c r="E135" s="121">
        <f t="shared" si="6"/>
        <v>45000</v>
      </c>
      <c r="F135" s="53">
        <v>45000</v>
      </c>
      <c r="G135" s="39"/>
      <c r="I135" s="40"/>
    </row>
    <row r="136" spans="1:9" s="17" customFormat="1" ht="29.25" customHeight="1">
      <c r="A136" s="178"/>
      <c r="B136" s="181"/>
      <c r="C136" s="52" t="s">
        <v>68</v>
      </c>
      <c r="D136" s="70" t="s">
        <v>122</v>
      </c>
      <c r="E136" s="121">
        <f t="shared" si="6"/>
        <v>10000</v>
      </c>
      <c r="F136" s="53">
        <v>10000</v>
      </c>
      <c r="G136" s="53"/>
      <c r="I136" s="40"/>
    </row>
    <row r="137" spans="1:9" s="17" customFormat="1" ht="34.5" customHeight="1" thickBot="1">
      <c r="A137" s="179"/>
      <c r="B137" s="182"/>
      <c r="C137" s="81" t="s">
        <v>67</v>
      </c>
      <c r="D137" s="82" t="s">
        <v>119</v>
      </c>
      <c r="E137" s="140">
        <f t="shared" si="6"/>
        <v>5000</v>
      </c>
      <c r="F137" s="83">
        <v>5000</v>
      </c>
      <c r="G137" s="83"/>
      <c r="I137" s="40"/>
    </row>
    <row r="138" spans="1:61" s="142" customFormat="1" ht="55.5" customHeight="1" thickBot="1">
      <c r="A138" s="183" t="s">
        <v>172</v>
      </c>
      <c r="B138" s="184"/>
      <c r="C138" s="184"/>
      <c r="D138" s="185"/>
      <c r="E138" s="141">
        <f>E6+E10+E21+E25+E28+E31+E34+E62+E71+E94+E97+E123+E127+E130+E133</f>
        <v>51307803.900000006</v>
      </c>
      <c r="F138" s="141">
        <f>F6+F10+F21+F25+F28+F31+F34+F62+F71+F94+F97+F123+F127+F130+F133</f>
        <v>50522523.900000006</v>
      </c>
      <c r="G138" s="31">
        <f>G6+G10+G21+G25+G28+G31+G34+G62+G71+G94+G97+G123+G127+G130+G133</f>
        <v>785280</v>
      </c>
      <c r="H138" s="6"/>
      <c r="I138" s="7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</row>
    <row r="139" spans="1:9" s="17" customFormat="1" ht="18">
      <c r="A139" s="143"/>
      <c r="B139" s="144"/>
      <c r="C139" s="145"/>
      <c r="D139" s="144"/>
      <c r="E139" s="146"/>
      <c r="F139" s="147"/>
      <c r="G139" s="147"/>
      <c r="I139" s="7"/>
    </row>
    <row r="140" spans="1:9" s="17" customFormat="1" ht="18">
      <c r="A140" s="143"/>
      <c r="B140" s="144"/>
      <c r="C140" s="145"/>
      <c r="D140" s="148"/>
      <c r="E140" s="149"/>
      <c r="F140" s="149"/>
      <c r="G140" s="149"/>
      <c r="I140" s="7"/>
    </row>
    <row r="141" spans="1:9" s="17" customFormat="1" ht="18">
      <c r="A141" s="143"/>
      <c r="B141" s="144"/>
      <c r="C141" s="145"/>
      <c r="D141" s="148"/>
      <c r="E141" s="150"/>
      <c r="F141" s="149"/>
      <c r="G141" s="149"/>
      <c r="I141" s="7"/>
    </row>
    <row r="142" spans="1:9" s="17" customFormat="1" ht="18">
      <c r="A142" s="143"/>
      <c r="B142" s="144"/>
      <c r="C142" s="145"/>
      <c r="D142" s="148"/>
      <c r="E142" s="150"/>
      <c r="F142" s="149"/>
      <c r="G142" s="149"/>
      <c r="I142" s="7"/>
    </row>
    <row r="143" spans="1:9" s="17" customFormat="1" ht="18">
      <c r="A143" s="143"/>
      <c r="B143" s="144"/>
      <c r="C143" s="145"/>
      <c r="D143" s="148"/>
      <c r="E143" s="147"/>
      <c r="F143" s="150"/>
      <c r="G143" s="150"/>
      <c r="I143" s="7"/>
    </row>
    <row r="144" spans="1:7" s="17" customFormat="1" ht="18">
      <c r="A144" s="143"/>
      <c r="B144" s="144"/>
      <c r="C144" s="145"/>
      <c r="D144" s="174"/>
      <c r="E144" s="175"/>
      <c r="F144" s="150"/>
      <c r="G144" s="150"/>
    </row>
    <row r="145" spans="1:7" s="17" customFormat="1" ht="18">
      <c r="A145" s="143"/>
      <c r="B145" s="144"/>
      <c r="C145" s="145"/>
      <c r="D145" s="148"/>
      <c r="E145" s="146"/>
      <c r="F145" s="150"/>
      <c r="G145" s="150"/>
    </row>
    <row r="146" spans="1:7" s="17" customFormat="1" ht="18">
      <c r="A146" s="143"/>
      <c r="B146" s="144"/>
      <c r="C146" s="145"/>
      <c r="D146" s="148"/>
      <c r="E146" s="175"/>
      <c r="F146" s="150"/>
      <c r="G146" s="150"/>
    </row>
    <row r="147" ht="18">
      <c r="E147" s="176"/>
    </row>
  </sheetData>
  <sheetProtection/>
  <mergeCells count="29">
    <mergeCell ref="F1:G1"/>
    <mergeCell ref="A3:A4"/>
    <mergeCell ref="B3:B4"/>
    <mergeCell ref="C3:C4"/>
    <mergeCell ref="D3:D4"/>
    <mergeCell ref="E3:E4"/>
    <mergeCell ref="F3:G3"/>
    <mergeCell ref="A7:A8"/>
    <mergeCell ref="A15:A20"/>
    <mergeCell ref="B16:B20"/>
    <mergeCell ref="A22:A24"/>
    <mergeCell ref="B23:B24"/>
    <mergeCell ref="A26:A27"/>
    <mergeCell ref="A29:A30"/>
    <mergeCell ref="A32:A33"/>
    <mergeCell ref="A35:A61"/>
    <mergeCell ref="B39:B45"/>
    <mergeCell ref="B47:B54"/>
    <mergeCell ref="B56:B58"/>
    <mergeCell ref="B60:B61"/>
    <mergeCell ref="A134:A137"/>
    <mergeCell ref="B135:B137"/>
    <mergeCell ref="A138:D138"/>
    <mergeCell ref="A63:A70"/>
    <mergeCell ref="A72:A85"/>
    <mergeCell ref="A102:A122"/>
    <mergeCell ref="B118:B120"/>
    <mergeCell ref="A128:A129"/>
    <mergeCell ref="A131:A132"/>
  </mergeCells>
  <printOptions horizontalCentered="1"/>
  <pageMargins left="0" right="0" top="0.5905511811023623" bottom="0.5905511811023623" header="0.5905511811023623" footer="0.5905511811023623"/>
  <pageSetup firstPageNumber="1" useFirstPageNumber="1" fitToHeight="0" horizontalDpi="300" verticalDpi="300" orientation="landscape" paperSize="9" scale="50" r:id="rId1"/>
  <headerFooter alignWithMargins="0">
    <oddFooter>&amp;R&amp;P</oddFooter>
  </headerFooter>
  <rowBreaks count="4" manualBreakCount="4">
    <brk id="27" max="6" man="1"/>
    <brk id="51" max="6" man="1"/>
    <brk id="76" max="6" man="1"/>
    <brk id="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Pyrzycach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załączników</dc:title>
  <dc:subject/>
  <dc:creator>Elżbieta Dzioba</dc:creator>
  <cp:keywords/>
  <dc:description/>
  <cp:lastModifiedBy>Elzbieta Mlodawska</cp:lastModifiedBy>
  <cp:lastPrinted>2014-12-17T09:57:23Z</cp:lastPrinted>
  <dcterms:created xsi:type="dcterms:W3CDTF">2002-10-14T06:46:41Z</dcterms:created>
  <dcterms:modified xsi:type="dcterms:W3CDTF">2014-12-19T09:37:32Z</dcterms:modified>
  <cp:category/>
  <cp:version/>
  <cp:contentType/>
  <cp:contentStatus/>
</cp:coreProperties>
</file>